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0690" yWindow="225" windowWidth="24315" windowHeight="15030" activeTab="2"/>
  </bookViews>
  <sheets>
    <sheet name="all replicates" sheetId="2" r:id="rId1"/>
    <sheet name="average" sheetId="3" r:id="rId2"/>
    <sheet name="worksheet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168" i="1" l="1"/>
  <c r="BL169" i="1" s="1"/>
  <c r="BM169" i="1" s="1"/>
  <c r="G168" i="1"/>
  <c r="BL166" i="1"/>
  <c r="G166" i="1"/>
  <c r="BL165" i="1"/>
  <c r="G165" i="1"/>
  <c r="BL164" i="1"/>
  <c r="G164" i="1"/>
  <c r="BL163" i="1"/>
  <c r="G163" i="1"/>
  <c r="BL162" i="1"/>
  <c r="BL167" i="1" s="1"/>
  <c r="BM167" i="1" s="1"/>
  <c r="G162" i="1"/>
  <c r="BL160" i="1"/>
  <c r="BL161" i="1" s="1"/>
  <c r="BM161" i="1" s="1"/>
  <c r="G160" i="1"/>
  <c r="BL159" i="1"/>
  <c r="G159" i="1"/>
  <c r="BL158" i="1"/>
  <c r="G158" i="1"/>
  <c r="BL156" i="1"/>
  <c r="G156" i="1"/>
  <c r="BL155" i="1"/>
  <c r="G155" i="1"/>
  <c r="BL154" i="1"/>
  <c r="G154" i="1"/>
  <c r="BL153" i="1"/>
  <c r="BL157" i="1" s="1"/>
  <c r="BM157" i="1" s="1"/>
  <c r="G153" i="1"/>
  <c r="BM152" i="1"/>
  <c r="BL152" i="1"/>
  <c r="BL151" i="1"/>
  <c r="G151" i="1"/>
  <c r="BL150" i="1"/>
  <c r="G150" i="1"/>
  <c r="BL146" i="1"/>
  <c r="G146" i="1"/>
  <c r="BL145" i="1"/>
  <c r="BL147" i="1" s="1"/>
  <c r="BM147" i="1" s="1"/>
  <c r="G145" i="1"/>
  <c r="BL144" i="1"/>
  <c r="BM144" i="1" s="1"/>
  <c r="BL143" i="1"/>
  <c r="G143" i="1"/>
  <c r="I5" i="1" l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G84" i="1" l="1"/>
  <c r="G85" i="1"/>
  <c r="G86" i="1"/>
  <c r="G87" i="1"/>
  <c r="G88" i="1"/>
  <c r="G89" i="1"/>
  <c r="G90" i="1"/>
  <c r="G91" i="1"/>
  <c r="G92" i="1"/>
  <c r="G83" i="1"/>
  <c r="G81" i="1"/>
  <c r="G80" i="1"/>
  <c r="G79" i="1"/>
  <c r="G78" i="1"/>
  <c r="G77" i="1"/>
  <c r="G76" i="1"/>
  <c r="G75" i="1"/>
  <c r="G74" i="1"/>
  <c r="BM93" i="1" l="1"/>
  <c r="BM82" i="1"/>
  <c r="BM141" i="1" l="1"/>
  <c r="G140" i="1"/>
  <c r="G138" i="1"/>
  <c r="G137" i="1"/>
  <c r="G136" i="1"/>
  <c r="G133" i="1"/>
  <c r="G132" i="1"/>
  <c r="BM129" i="1"/>
  <c r="G128" i="1"/>
  <c r="G127" i="1"/>
  <c r="G125" i="1"/>
  <c r="G124" i="1"/>
  <c r="BM123" i="1"/>
  <c r="G122" i="1"/>
  <c r="G120" i="1"/>
  <c r="G119" i="1"/>
  <c r="BM117" i="1"/>
  <c r="G116" i="1"/>
  <c r="BM115" i="1"/>
  <c r="G114" i="1"/>
  <c r="BM113" i="1"/>
  <c r="G110" i="1"/>
  <c r="G109" i="1"/>
  <c r="G108" i="1"/>
  <c r="BM105" i="1"/>
  <c r="G104" i="1"/>
  <c r="BM103" i="1"/>
  <c r="G101" i="1"/>
  <c r="BM100" i="1"/>
  <c r="G99" i="1"/>
  <c r="G97" i="1"/>
  <c r="G96" i="1"/>
  <c r="G95" i="1"/>
  <c r="G94" i="1"/>
  <c r="G47" i="1"/>
  <c r="G49" i="1"/>
  <c r="G72" i="1"/>
  <c r="G71" i="1"/>
  <c r="G70" i="1"/>
  <c r="G68" i="1"/>
  <c r="BM67" i="1"/>
  <c r="G66" i="1"/>
  <c r="G64" i="1"/>
  <c r="BM63" i="1"/>
  <c r="G62" i="1"/>
  <c r="BM61" i="1"/>
  <c r="G60" i="1"/>
  <c r="G58" i="1"/>
  <c r="G56" i="1"/>
  <c r="G54" i="1"/>
  <c r="G52" i="1"/>
  <c r="G51" i="1"/>
  <c r="G50" i="1"/>
  <c r="BM48" i="1"/>
  <c r="G45" i="1"/>
  <c r="G43" i="1"/>
  <c r="G41" i="1"/>
  <c r="G40" i="1"/>
  <c r="G39" i="1"/>
  <c r="BM134" i="1" l="1"/>
  <c r="BM126" i="1"/>
  <c r="BM111" i="1"/>
  <c r="BM121" i="1"/>
  <c r="BM139" i="1"/>
  <c r="BM98" i="1"/>
  <c r="BM73" i="1"/>
  <c r="BM42" i="1"/>
  <c r="BM53" i="1"/>
  <c r="BM38" i="1"/>
  <c r="G37" i="1"/>
  <c r="G35" i="1"/>
  <c r="G34" i="1"/>
  <c r="G33" i="1"/>
  <c r="G32" i="1"/>
  <c r="G30" i="1"/>
  <c r="G29" i="1"/>
  <c r="G25" i="1"/>
  <c r="G24" i="1"/>
  <c r="BM23" i="1"/>
  <c r="G22" i="1"/>
  <c r="BM21" i="1"/>
  <c r="BM26" i="1" l="1"/>
  <c r="BM36" i="1"/>
  <c r="BM31" i="1"/>
  <c r="BM19" i="1"/>
  <c r="BM15" i="1"/>
  <c r="BM5" i="1" l="1"/>
  <c r="BM13" i="1"/>
  <c r="BM9" i="1"/>
</calcChain>
</file>

<file path=xl/sharedStrings.xml><?xml version="1.0" encoding="utf-8"?>
<sst xmlns="http://schemas.openxmlformats.org/spreadsheetml/2006/main" count="1870" uniqueCount="607">
  <si>
    <t>Transect</t>
  </si>
  <si>
    <t xml:space="preserve">Sample </t>
  </si>
  <si>
    <t>Sample lenght</t>
  </si>
  <si>
    <t>Nr of MP objects</t>
  </si>
  <si>
    <t>Nr of categories</t>
  </si>
  <si>
    <t>OSPAR KATEGORIE</t>
  </si>
  <si>
    <t>WAGA PLASTIK [g]</t>
  </si>
  <si>
    <t>Plastik kg/100m</t>
  </si>
  <si>
    <t>Grahuken hytte</t>
  </si>
  <si>
    <t>100m</t>
  </si>
  <si>
    <t>all</t>
  </si>
  <si>
    <t>Grahuken Tip</t>
  </si>
  <si>
    <t>GH01</t>
  </si>
  <si>
    <t>GH02</t>
  </si>
  <si>
    <t>GT01</t>
  </si>
  <si>
    <t>2x bottle caps, 3x plastic pieces &gt;50cm, strapping band, rope Ø&gt;1cm, net piece &gt;50cm, 2x plastic bags, 2x plastic pieces &lt;2.5cm, plastic hanger</t>
  </si>
  <si>
    <t>net piece &lt;50cm, 5x plastic pieces &lt;2.5cm, shoe sole</t>
  </si>
  <si>
    <t>2x plastic bottle, 3x string Ø&lt;1cm, 4x plastic pieces &lt;2.5cm, shoe sole, foam sponge</t>
  </si>
  <si>
    <t>GT02</t>
  </si>
  <si>
    <t>net piece &gt;50cm, 2x string Ø&lt;1cm, strapping band, 2x plastic bottles, 3x bottle caps, 6x plastic pieces &gt;2.5cm, 4x plastic pieces &lt;2.5cm</t>
  </si>
  <si>
    <t>GT03</t>
  </si>
  <si>
    <t>2x plastic pieces &gt;50cm, 11x plastic bottles, 4x buoys, 8x floats, 6x bottle caps, 16x plastic pieces &gt;2.5cm, plastic cup</t>
  </si>
  <si>
    <t>Grahuken E</t>
  </si>
  <si>
    <t>GE01</t>
  </si>
  <si>
    <t>GE02</t>
  </si>
  <si>
    <t>GE03</t>
  </si>
  <si>
    <t>7x buoys, 2x crates, 4x floats, 2x jerry cans, 10x plastic bottles, 4x plastic pieces &gt;2.5cm, tangled net, 2x shoe soles, rope &gt;Ø1cm</t>
  </si>
  <si>
    <t>3x jerry cans, 11x plastic bottles, 3x bottles caps, 20x plastic pieces &gt;2.5cm, 10x plastic pieces &gt;50cm, 2x crates, 2x food containers, 20x plastic bags (tangled), rope &gt;Ø1cm, string &lt;Ø1cm</t>
  </si>
  <si>
    <t>5x jerry cans, 8x plastic bottles, 2x buoys, 8x plastic pieces &gt;50cm, crate, rope &gt;Ø1cm, shoe, 2x food containers, 2x bottle caps, 5x plastic pieces &gt;2.5cm, other plastic piece</t>
  </si>
  <si>
    <t xml:space="preserve">Bangehuk </t>
  </si>
  <si>
    <t>BH01</t>
  </si>
  <si>
    <t>10x buoys, 10x plastic bottles, 2x jerry cans, 12x bottle caps, 2x plastic lids, 4x plastic pieces &gt;50cm, 27x plastic pieces &gt;2.5cm, 7x plastic pieces &lt;2.5cm, 2x floats, strapping bands, 3x tangled nets, rope &gt;Ø1cm</t>
  </si>
  <si>
    <t>Velkomspynten E</t>
  </si>
  <si>
    <t>VE01</t>
  </si>
  <si>
    <t>VE02</t>
  </si>
  <si>
    <t>VE03</t>
  </si>
  <si>
    <t xml:space="preserve"> -</t>
  </si>
  <si>
    <t xml:space="preserve"> </t>
  </si>
  <si>
    <t>OSPAR categories (quantity)</t>
  </si>
  <si>
    <t>OSPAR categories (weight [g])</t>
  </si>
  <si>
    <t>5x buoys, 2x jerry cans, 2x shoes, 3x tangled nets, 10x plastic pieces &gt;50cm, 3x plastic bottles, 15x plastic pieces &gt;2.5cm, 7x plastic lids, 1x other plastic bag</t>
  </si>
  <si>
    <t>jerry can, buoy, 12x plastic bottles, food conatiner, 2x cigarette lighter, 7x plastic pieces &gt;50cm, strapping band, 9x plastic pieces &gt;2.5cm, 5x plastic lids</t>
  </si>
  <si>
    <t>tangled net, strapping bands (tangled), 5x plastic bottles, 2x buoys, 3x jerry cans, 2x food containers, plastic cup, 10x plastic pieces &gt;2.5cm, 11x plastic pieces &gt;50cm</t>
  </si>
  <si>
    <t>Velkomspynten Tip</t>
  </si>
  <si>
    <t>VT01</t>
  </si>
  <si>
    <t>crate, plastic piece &gt;50cm, jerry can, 2x cosmetic bottles</t>
  </si>
  <si>
    <t>Velkomspynten W</t>
  </si>
  <si>
    <t>VW01</t>
  </si>
  <si>
    <t>crate, 4x jerry cans, 8x plastic pieces &gt;50cm, 15x plastic bottles, 2x tangled nets, 2x shoes, 6x buoys, 17x plastic pieces &gt;2.5cm</t>
  </si>
  <si>
    <t>Velkomspynten WW</t>
  </si>
  <si>
    <t>VWW01</t>
  </si>
  <si>
    <t>VWW02</t>
  </si>
  <si>
    <t>plastic piece &gt;50cm, plastic bottle, 15x bottle caps, 3x cigarette lighters, float, 23x plastic pieces &gt;2.5cm, 4x plastic pieces &lt;2.5cm, shoe sole, 3x strapping bands, tangled net</t>
  </si>
  <si>
    <t>plastic bottle, 2x rope &gt;Ø1cm, 21x plastic pieces &gt;2.5cm, bottle cap, string &lt;Ø1cm</t>
  </si>
  <si>
    <t>Biskayarhuken E</t>
  </si>
  <si>
    <t>BE01</t>
  </si>
  <si>
    <t>Biskayarhuken - Lingbukta</t>
  </si>
  <si>
    <t>BL01</t>
  </si>
  <si>
    <t>jerry can, shoe sole, buoy, 8x plastic bottles, crate piece, 2x plastic pieces &gt;50cm, plastic lid, 2x shotgun cartidges, 10x plastic pieces &gt;2.5cm, cigarette lighter</t>
  </si>
  <si>
    <t>BL02</t>
  </si>
  <si>
    <t>crate, 7x buoys, 14x floats, shoe, 9x plastic bottles, 3x plastic pieces &gt;50cm, cigarette lighter, rope Ø&gt;1cm, 10x plastic pieces &lt;2.5cm, 13x plastic pieces &gt;2.5cm</t>
  </si>
  <si>
    <t>Raudfjordhytta</t>
  </si>
  <si>
    <t>RH01</t>
  </si>
  <si>
    <t>RH02</t>
  </si>
  <si>
    <t>RH03</t>
  </si>
  <si>
    <t>RH04</t>
  </si>
  <si>
    <t>Flathuken</t>
  </si>
  <si>
    <t>FH01</t>
  </si>
  <si>
    <t>2x strapping bands, 2x plastic pieces &gt;2.5cm, tissues</t>
  </si>
  <si>
    <t>2x strapping bands, 4x bottle caps, 11x plastic pieces &lt;2.5cm, 16x plastic pieces &gt;2.5cm, 2x rope Ø&gt;1cm</t>
  </si>
  <si>
    <t>shoe, 3x strappin bands, 14x plastic pieces &gt;2.5cm, foam sponge, 2x rope Ø 1cm, 3x string Ø&lt;1cm</t>
  </si>
  <si>
    <t>platic lid, 5x plastic pieces &gt;2.5m, plastic piece &lt;2.5cm, 5x string Ø&lt;1cm</t>
  </si>
  <si>
    <t>2x shoe, 4x buoys, 3x floats, 6x plastic pieces &gt;50cm, 7x plastic pieces &gt;2.5cm, jerry can, rope Ø&gt;1cm, 18x plastic bottles</t>
  </si>
  <si>
    <t>Hundnset</t>
  </si>
  <si>
    <t>HS01</t>
  </si>
  <si>
    <t>strapping band, 2x string &lt;Ø1cm, food container, plastic bottle</t>
  </si>
  <si>
    <t>HS02</t>
  </si>
  <si>
    <t>8x plastic bottles, buoy, 3x floats, tangled net, 2x plastic pieces &gt;50cm, strapping band, plastic piece &gt;2.5cm</t>
  </si>
  <si>
    <t>HS03</t>
  </si>
  <si>
    <t xml:space="preserve">net </t>
  </si>
  <si>
    <t>Raudjord - Snotinden</t>
  </si>
  <si>
    <t>RS01</t>
  </si>
  <si>
    <t>Fuglefjorden skjerra</t>
  </si>
  <si>
    <t>FS01</t>
  </si>
  <si>
    <t>Fuglepynten</t>
  </si>
  <si>
    <t>FP01</t>
  </si>
  <si>
    <t>8x buoys, 4x floats, shoe, 2x lids, 2x drink bottles, cigarette lighter, 7x plastic pieces &gt;2.5cm, plastic pieces &gt;50cm</t>
  </si>
  <si>
    <t>Smeeremburgodden</t>
  </si>
  <si>
    <t>SM01</t>
  </si>
  <si>
    <t>4x plastic pieces &gt;2.5cm, 132x plastic pieces &lt;2.5cm</t>
  </si>
  <si>
    <t>SM02</t>
  </si>
  <si>
    <t>9x plastic pieces &gt;2.5cm, 170x plastic pieces &lt;2.5cm</t>
  </si>
  <si>
    <t>SM03</t>
  </si>
  <si>
    <t>4x plastic pieces &gt;2.5cm, 55x plastic pieces &lt;2.5cm</t>
  </si>
  <si>
    <t>SM04</t>
  </si>
  <si>
    <t>6x plastic pieces &gt;2.5cm, 40x plastic pieces &lt;2.5cm</t>
  </si>
  <si>
    <t>Bjornhamna</t>
  </si>
  <si>
    <t>BJ01</t>
  </si>
  <si>
    <t>Gravnesoden</t>
  </si>
  <si>
    <t>GS01</t>
  </si>
  <si>
    <t>Alkekongen beach camp</t>
  </si>
  <si>
    <t>AB01</t>
  </si>
  <si>
    <t>Hamburbukta S shore</t>
  </si>
  <si>
    <t>other plastic pieces</t>
  </si>
  <si>
    <t>Hamburbukta N shore</t>
  </si>
  <si>
    <t>HN01</t>
  </si>
  <si>
    <t>strapping band, plastic piece &gt;2.5cm, 3x rope &lt;Ø1cm, other plastic piece, drink bottle</t>
  </si>
  <si>
    <t>Magdalenafjorden - Methenbreen</t>
  </si>
  <si>
    <t>MM01</t>
  </si>
  <si>
    <t>Magdalenafjorden - Alkebreen</t>
  </si>
  <si>
    <t>MA01</t>
  </si>
  <si>
    <t>drink bottle, string</t>
  </si>
  <si>
    <t>Magdalenafjorden - Gullybukta</t>
  </si>
  <si>
    <t>MG01</t>
  </si>
  <si>
    <t xml:space="preserve">Hamburbukta open shore </t>
  </si>
  <si>
    <t>HO01</t>
  </si>
  <si>
    <t>drink bottle, 8x plastic pieces &gt;2.5cm, 4x bottle caps, 2x plastic pieces &lt;2.5cm</t>
  </si>
  <si>
    <t>HO02</t>
  </si>
  <si>
    <t>2x floats, strapping band, 3x plastic pieces &gt;2.5cm, cosmetic bottle, string &lt;Ø1cm</t>
  </si>
  <si>
    <t>HO03</t>
  </si>
  <si>
    <t>drink bottle, float, 3x bottle caps, 2x cigarette lighters, 7x plastic pieces &gt;2.5cm</t>
  </si>
  <si>
    <t>Hambergbukta (Spits.East)</t>
  </si>
  <si>
    <t>HG01</t>
  </si>
  <si>
    <t>rope &gt;Ø1cm, x2 plastic bottle, x3 plastic pieces  &gt;50cm, x6 plastic pieces&gt;2.5cm, x2 cigarette lighter, net, x2 buoys</t>
  </si>
  <si>
    <t>11x jerry cans, string Ø&lt;1cm, 4x plastic pieces &gt;2.5cm, bottle cap</t>
  </si>
  <si>
    <t>HG02</t>
  </si>
  <si>
    <t>HG03</t>
  </si>
  <si>
    <t>2x plastic pieces &gt;50cm, string Ø&lt;1cm, tangled net</t>
  </si>
  <si>
    <t>HG04</t>
  </si>
  <si>
    <t>3x buoys, 4x floats, tangled net, 3x plastic pieces &gt;50cm, plastic bottle</t>
  </si>
  <si>
    <t>Russebukta</t>
  </si>
  <si>
    <t>RB01</t>
  </si>
  <si>
    <t>Dishobukta</t>
  </si>
  <si>
    <t>DB01</t>
  </si>
  <si>
    <t>DB02</t>
  </si>
  <si>
    <t>jerry can, 8x string &lt;1cm, 8x plastic pieces &gt;2.5cm</t>
  </si>
  <si>
    <t>plastic bottle</t>
  </si>
  <si>
    <t>cleaner</t>
  </si>
  <si>
    <t>Kapp Waldburg</t>
  </si>
  <si>
    <t>KW01</t>
  </si>
  <si>
    <t>jerry can, buoy, float, plastic bottle, 2x lids</t>
  </si>
  <si>
    <t>Sundbukta</t>
  </si>
  <si>
    <t>SB01</t>
  </si>
  <si>
    <t>SB02</t>
  </si>
  <si>
    <t>SB03</t>
  </si>
  <si>
    <t>2x plastic bottle, 2x plastic pieces &lt;2.5cm, 5x string &lt;1cm, 5x rope &gt;1cm</t>
  </si>
  <si>
    <t>plastic bottle, cigarette lighter, 4x plastic pieces &gt;2.5cm, plastic piece &gt;50cm, net</t>
  </si>
  <si>
    <t>plastic bottle, 7x plastic pieces &gt;2.5cm, 4x plastic caps</t>
  </si>
  <si>
    <t>Anderssonbukta</t>
  </si>
  <si>
    <t>net &lt;50cm</t>
  </si>
  <si>
    <t>Edlundhamna</t>
  </si>
  <si>
    <t>EH01</t>
  </si>
  <si>
    <t>jerry can, 2x plastic bottle, 2x plastic pieces &gt;50cm, rope &gt;1cm, tangled net</t>
  </si>
  <si>
    <t>Kapp Weyprecht</t>
  </si>
  <si>
    <t>KP01</t>
  </si>
  <si>
    <t>tangled net, jerry can, 2x plastic bottle, 3x plastic pieces &gt;50cm, 4x plastic pieces &gt;2.5cm, 7x string &lt;1cm, 2x buoys, 2x nets &gt;50cm, rope &gt;1cm</t>
  </si>
  <si>
    <t>Straumslandet</t>
  </si>
  <si>
    <t>Von Otteroya</t>
  </si>
  <si>
    <t>VO01</t>
  </si>
  <si>
    <t>VO02</t>
  </si>
  <si>
    <t>crate, 3x plastic bottle, 2x plastic lids, 13x plastic pieces &gt;2.5cm, plastic pieces &gt;50cm, string &lt;1cm, jerry can</t>
  </si>
  <si>
    <t>7x plastic bottles, 4x plastic lids, 2x jerry cans, 7x plastic pieces &gt;2.5cm, 3x plastic pieces &lt;2.5cm, 2x buoys</t>
  </si>
  <si>
    <t>Murchisonfjorden</t>
  </si>
  <si>
    <t>MS01</t>
  </si>
  <si>
    <t>8x buoys, shoe, plastic pieces &gt;2.5cm</t>
  </si>
  <si>
    <t>Verlegenhuken</t>
  </si>
  <si>
    <t>VG01</t>
  </si>
  <si>
    <t>VG02</t>
  </si>
  <si>
    <t>tangled net, net &gt;50cm, 2x jerry can, cosmetics, 3x plastic bottles, plastic piece &gt;2.5cm, 5x plastic pieces &gt;50cm, crate</t>
  </si>
  <si>
    <t>3x crates, 3x jerry cans, 4x plastic bottles, buoy, 2x plastic pieces &gt;50cm, 6x plastic pieces &gt;2.5cm, net &lt;50cm, tangled net</t>
  </si>
  <si>
    <t>Agardhbukta</t>
  </si>
  <si>
    <t>AH01</t>
  </si>
  <si>
    <t>AH02</t>
  </si>
  <si>
    <t>buoy, 2x glases, 3x plastic pieces &lt;2.5cm, string &lt;1cm</t>
  </si>
  <si>
    <t>string &lt;1cm, other</t>
  </si>
  <si>
    <t>Buchholzbukta</t>
  </si>
  <si>
    <t>Arnesenodden</t>
  </si>
  <si>
    <t>AS01</t>
  </si>
  <si>
    <t>AS02</t>
  </si>
  <si>
    <t>15x buoys, 4x nets &gt;50cm</t>
  </si>
  <si>
    <t>plastic bottle, plastic piece &lt;2.5cm, shoe, plastic piece &gt;2.5cm, tangled net</t>
  </si>
  <si>
    <t>Kapp Walter</t>
  </si>
  <si>
    <t>Kapp Weissenfels</t>
  </si>
  <si>
    <t>KF01</t>
  </si>
  <si>
    <t>KF02</t>
  </si>
  <si>
    <t>KF03</t>
  </si>
  <si>
    <t>plastic piece &gt;50cm, 4x plastic piece &gt;2.5cm, 3x plastic piece &lt;2.5cm, plastic cap</t>
  </si>
  <si>
    <t>rope &gt;1cm, 6x plastic pieces &gt;2.5cm</t>
  </si>
  <si>
    <t>4x plastic caps, 16x plastic pieces &lt;2.5cm, 7x plastic pieces &gt;2.5cm</t>
  </si>
  <si>
    <t xml:space="preserve">Russebukta </t>
  </si>
  <si>
    <t>4x plastic pieces &gt;2.5cm, 2x string &lt;1cm</t>
  </si>
  <si>
    <t>Sorkappoya Sorkappvatnet W</t>
  </si>
  <si>
    <t>SS01</t>
  </si>
  <si>
    <t>8x buoys, jerry can, 3x cleaner, 4x floats, 5x drinking bottles, cigarette lighter, 3x plastic pieces &gt;50m, 12x plastic pieces &gt;2.5cm</t>
  </si>
  <si>
    <t>SS02</t>
  </si>
  <si>
    <t>3x buoys, 6x plastic bottles, 3x floats, bottle cap, 15x plastic pieces &gt;2.5cm, rope Ø&gt;1cm</t>
  </si>
  <si>
    <t>SS03</t>
  </si>
  <si>
    <t>7x buoys, 5x plastic bottles, cigarette lighter, 3x plastic pieces &gt;50cm, 7x plastic pieces &gt;2.5cm</t>
  </si>
  <si>
    <t>SS04</t>
  </si>
  <si>
    <t>6x buoys, 8x drink bottles, 3x cosmetic bottles, 3x caps/lids, cigarette lighter, 11x plastic pieces &gt;2.5cm, 4x plastic pieces &gt;50cm</t>
  </si>
  <si>
    <t>SS05</t>
  </si>
  <si>
    <t>6x buoys</t>
  </si>
  <si>
    <t>SS06</t>
  </si>
  <si>
    <t>5x buoys, 4x cosmetic bottles, cleaner bottle, 3x other bottles, 4x plastic lids, shoe, 4x plastic pieces &gt;50cm, 5x plastic pieces &gt;2.5cm, rope Ø&gt;1cm, 2x string Ø&lt;1cm</t>
  </si>
  <si>
    <t>SS07</t>
  </si>
  <si>
    <t>2x buoys, 3x plastic bottles, plastic piece &gt;2.5cm, 3x rope Ø&gt;1m</t>
  </si>
  <si>
    <t>SS08</t>
  </si>
  <si>
    <t>buoy, 6x drink bottles, 2x other bottles, 10x plastic pieces &gt;2.5cm, crate, rope Ø&gt;1cm</t>
  </si>
  <si>
    <t>Sorkappoya Sorkappvatnet E</t>
  </si>
  <si>
    <t>SE01</t>
  </si>
  <si>
    <t>SE02</t>
  </si>
  <si>
    <t>SE03</t>
  </si>
  <si>
    <t>SE04</t>
  </si>
  <si>
    <t>SE05</t>
  </si>
  <si>
    <t>SE06</t>
  </si>
  <si>
    <t>SE07</t>
  </si>
  <si>
    <t>SE08</t>
  </si>
  <si>
    <t>SE09</t>
  </si>
  <si>
    <t>SE10</t>
  </si>
  <si>
    <t>10x plastic bottles, 4x buoys, 4x floats, 4x rope &gt;1cm, shoe, 12x plastic pieces &gt;2.5cm</t>
  </si>
  <si>
    <t>net &gt;50cm, 2x jerry cans, 2x plastic pieces &gt;50cm, 2x shoes, buoy, 8x plastic bottles</t>
  </si>
  <si>
    <t>38x buoys, 3x plastic bottles, plastic piece &gt;50cm, net &gt;50cm</t>
  </si>
  <si>
    <t>4x buoys, 4x plastic pieces &gt;50cm, 3x plastic bottles, 9x plastic pieces &gt;2.5cm, net &gt;50cm</t>
  </si>
  <si>
    <t>buoy, 6x plastic bottles, 2x shoes, 2x plastic pieces &gt;50cm, 9x plastic pieces &gt;2.5cm</t>
  </si>
  <si>
    <t>6x plastic bottles, 7x plastic pieces &gt;50cm, 10x plastic pieces &gt;2.5cm</t>
  </si>
  <si>
    <t>plastic piece &gt;50cm, net &gt;50cm, 2x buoys, 11x plastic pieces &gt;2.5cm, 8x plastic caps, plastic bottle, shoe</t>
  </si>
  <si>
    <t>rope &gt;1cm diameter, 2x buoys, 3x plastic pieces &gt;50cm, 6x plastic caps, 6x plastic bottles, 11x plastic pieces &gt;2.5cm</t>
  </si>
  <si>
    <t>5x buoys, 15x plastic bottles, 2x tangled nets, 17x plastic pieces &gt;2.5cm, plastic piece &gt;50cm, shoe</t>
  </si>
  <si>
    <t>240]</t>
  </si>
  <si>
    <t>5x buoys, 5x floats, 12x plastic bottles, 4x plastic pieces &gt;2.5cm, 3x plastic pieces &gt;50cm</t>
  </si>
  <si>
    <t>Latitude</t>
  </si>
  <si>
    <t>Longitude</t>
  </si>
  <si>
    <t>Day</t>
  </si>
  <si>
    <t>79.47.274</t>
  </si>
  <si>
    <t>14.27.421</t>
  </si>
  <si>
    <t>79.48.045</t>
  </si>
  <si>
    <t>14.32.019</t>
  </si>
  <si>
    <t>14.32.602</t>
  </si>
  <si>
    <t>79.47.833</t>
  </si>
  <si>
    <t>79.48.455</t>
  </si>
  <si>
    <t>15.37.562</t>
  </si>
  <si>
    <t>79.51.549</t>
  </si>
  <si>
    <t>13.51.778</t>
  </si>
  <si>
    <t>79.51.682</t>
  </si>
  <si>
    <t>13.51.595</t>
  </si>
  <si>
    <t>79.52.632</t>
  </si>
  <si>
    <t>13.43.855</t>
  </si>
  <si>
    <t>79.52.343</t>
  </si>
  <si>
    <t>13.41.918</t>
  </si>
  <si>
    <t>79.55.006</t>
  </si>
  <si>
    <t>12.22.751</t>
  </si>
  <si>
    <t>79.50.009</t>
  </si>
  <si>
    <t>12.22.741</t>
  </si>
  <si>
    <t>79.44.581</t>
  </si>
  <si>
    <t>12.12.065</t>
  </si>
  <si>
    <t>79.50.463</t>
  </si>
  <si>
    <t>11.47.449</t>
  </si>
  <si>
    <t>79.48.321</t>
  </si>
  <si>
    <t>11.50.844</t>
  </si>
  <si>
    <t>79.45.037</t>
  </si>
  <si>
    <t>11.55.865</t>
  </si>
  <si>
    <t>79.46.719</t>
  </si>
  <si>
    <t>11.27.458</t>
  </si>
  <si>
    <t>79.46.936</t>
  </si>
  <si>
    <t>11.12.874</t>
  </si>
  <si>
    <t>79.44.055</t>
  </si>
  <si>
    <t>10.58.893</t>
  </si>
  <si>
    <t>79.38.449</t>
  </si>
  <si>
    <t>10.58.974</t>
  </si>
  <si>
    <t>79.33.637</t>
  </si>
  <si>
    <t>11.02.065</t>
  </si>
  <si>
    <t>79.34.311</t>
  </si>
  <si>
    <t>11.03.934</t>
  </si>
  <si>
    <t>79.31.575</t>
  </si>
  <si>
    <t>10.41.637</t>
  </si>
  <si>
    <t>79.31.895</t>
  </si>
  <si>
    <t>10.43.222</t>
  </si>
  <si>
    <t>79.33.558</t>
  </si>
  <si>
    <t>11.13.195</t>
  </si>
  <si>
    <t>79.33.875</t>
  </si>
  <si>
    <t>11.09.688</t>
  </si>
  <si>
    <t>79.33.462</t>
  </si>
  <si>
    <t>10.40.173</t>
  </si>
  <si>
    <t>79.31.686</t>
  </si>
  <si>
    <t xml:space="preserve">76°27.995' </t>
  </si>
  <si>
    <t xml:space="preserve">16°34.241' </t>
  </si>
  <si>
    <t xml:space="preserve">76°28.164' </t>
  </si>
  <si>
    <t xml:space="preserve">16°35.045' </t>
  </si>
  <si>
    <t xml:space="preserve">77°02’19’’ </t>
  </si>
  <si>
    <t xml:space="preserve">17°04’38’’ </t>
  </si>
  <si>
    <t xml:space="preserve">77°35’16’’ </t>
  </si>
  <si>
    <t xml:space="preserve">21°00’05’’ </t>
  </si>
  <si>
    <t xml:space="preserve">77°49’24’’ </t>
  </si>
  <si>
    <t xml:space="preserve">21°21’44’’ </t>
  </si>
  <si>
    <t xml:space="preserve">78°15’31’’ </t>
  </si>
  <si>
    <t xml:space="preserve">21°56’13’’ </t>
  </si>
  <si>
    <t xml:space="preserve">78°15’44’’ </t>
  </si>
  <si>
    <t xml:space="preserve">22°03’49’’ </t>
  </si>
  <si>
    <t xml:space="preserve">78°13’08’’ </t>
  </si>
  <si>
    <t xml:space="preserve">20°59’31’’ </t>
  </si>
  <si>
    <t xml:space="preserve">78°18’50’’ </t>
  </si>
  <si>
    <t xml:space="preserve">20°37’27’’ </t>
  </si>
  <si>
    <t xml:space="preserve">78°37’17’’ </t>
  </si>
  <si>
    <t xml:space="preserve">20°00’39’’ </t>
  </si>
  <si>
    <t xml:space="preserve">78°53’39’’ </t>
  </si>
  <si>
    <t xml:space="preserve">20°53’20’’ </t>
  </si>
  <si>
    <t xml:space="preserve">78°41’02’’ </t>
  </si>
  <si>
    <t xml:space="preserve">21°06’47’’ </t>
  </si>
  <si>
    <t xml:space="preserve">79°15'04" </t>
  </si>
  <si>
    <t xml:space="preserve">19°59'42" </t>
  </si>
  <si>
    <t xml:space="preserve">79°55'29" </t>
  </si>
  <si>
    <t xml:space="preserve">18°10'23" </t>
  </si>
  <si>
    <t xml:space="preserve">N 80°02'57" </t>
  </si>
  <si>
    <t xml:space="preserve">16°11'18" </t>
  </si>
  <si>
    <t xml:space="preserve">78°02.9464' </t>
  </si>
  <si>
    <t xml:space="preserve">18°40.0943' </t>
  </si>
  <si>
    <t xml:space="preserve">78°13.1187' </t>
  </si>
  <si>
    <t xml:space="preserve">20°59.5450' </t>
  </si>
  <si>
    <t xml:space="preserve">78°49.8149 </t>
  </si>
  <si>
    <t xml:space="preserve">26°29.3675 </t>
  </si>
  <si>
    <t xml:space="preserve">78°42.620' </t>
  </si>
  <si>
    <t xml:space="preserve">21°19.180' </t>
  </si>
  <si>
    <t xml:space="preserve">78°43.9644 </t>
  </si>
  <si>
    <t xml:space="preserve">26°26.3922 </t>
  </si>
  <si>
    <t xml:space="preserve">78°42'54" </t>
  </si>
  <si>
    <t xml:space="preserve">27°00'53" </t>
  </si>
  <si>
    <t>77°35.115'N</t>
  </si>
  <si>
    <t xml:space="preserve">20°56.622'E </t>
  </si>
  <si>
    <t>Plastik [g] / 100m</t>
  </si>
  <si>
    <t>GT</t>
  </si>
  <si>
    <t>KWW</t>
  </si>
  <si>
    <t>RS1</t>
  </si>
  <si>
    <t>KF3</t>
  </si>
  <si>
    <t>KW1</t>
  </si>
  <si>
    <t>AS2</t>
  </si>
  <si>
    <t>BU1</t>
  </si>
  <si>
    <t>SU1</t>
  </si>
  <si>
    <t>AH2</t>
  </si>
  <si>
    <t>VG2</t>
  </si>
  <si>
    <t>MS 1</t>
  </si>
  <si>
    <t>VO2</t>
  </si>
  <si>
    <t>ST1</t>
  </si>
  <si>
    <t>KP 1</t>
  </si>
  <si>
    <t>EH 1</t>
  </si>
  <si>
    <t>AB1</t>
  </si>
  <si>
    <t>SB3</t>
  </si>
  <si>
    <t>KWW1</t>
  </si>
  <si>
    <t>KW 1</t>
  </si>
  <si>
    <t>DB2</t>
  </si>
  <si>
    <t>RB 1</t>
  </si>
  <si>
    <t>HG4</t>
  </si>
  <si>
    <t>SS8</t>
  </si>
  <si>
    <t>HO3</t>
  </si>
  <si>
    <t>MG 1</t>
  </si>
  <si>
    <t>MA 1</t>
  </si>
  <si>
    <t>MM 1</t>
  </si>
  <si>
    <t>HN 1</t>
  </si>
  <si>
    <t>HS1</t>
  </si>
  <si>
    <t>AB 1</t>
  </si>
  <si>
    <t>GS 1</t>
  </si>
  <si>
    <t>BJ 1</t>
  </si>
  <si>
    <t>SM4</t>
  </si>
  <si>
    <t>FP 1</t>
  </si>
  <si>
    <t>FS 1</t>
  </si>
  <si>
    <t>RS 1</t>
  </si>
  <si>
    <t>HS3</t>
  </si>
  <si>
    <t>FH1</t>
  </si>
  <si>
    <t>RH4</t>
  </si>
  <si>
    <t>BL2</t>
  </si>
  <si>
    <t>BE 1</t>
  </si>
  <si>
    <t>VWW2</t>
  </si>
  <si>
    <t>VW 1</t>
  </si>
  <si>
    <t>VT 1</t>
  </si>
  <si>
    <t>VE3</t>
  </si>
  <si>
    <t>BH1</t>
  </si>
  <si>
    <t>GE3</t>
  </si>
  <si>
    <t>GH2</t>
  </si>
  <si>
    <t>Nr of OSPAR categories</t>
  </si>
  <si>
    <t>100 m</t>
  </si>
  <si>
    <t>Isfjord Radio</t>
  </si>
  <si>
    <t>IR01</t>
  </si>
  <si>
    <t>net &gt;50cm, 3x rope Ø&gt;1cm, 8x plastic pieces &gt;2.5cm</t>
  </si>
  <si>
    <t xml:space="preserve">78°03.831' </t>
  </si>
  <si>
    <t xml:space="preserve">13°36.640'’ </t>
  </si>
  <si>
    <t>Trygghama 2</t>
  </si>
  <si>
    <t>TG01</t>
  </si>
  <si>
    <t>string Ø&lt;1cm</t>
  </si>
  <si>
    <t>TG02</t>
  </si>
  <si>
    <t xml:space="preserve">78°15.0807’ </t>
  </si>
  <si>
    <t xml:space="preserve">13°42.4732’ </t>
  </si>
  <si>
    <t>Trygghama 3</t>
  </si>
  <si>
    <t>TH01</t>
  </si>
  <si>
    <t>no plastic</t>
  </si>
  <si>
    <t xml:space="preserve">78°15.5720’ </t>
  </si>
  <si>
    <t xml:space="preserve">13°42.8885’ </t>
  </si>
  <si>
    <t>Ekmanfjorden</t>
  </si>
  <si>
    <t>EF01</t>
  </si>
  <si>
    <t>plastic bag, plastic bottle, string Ø&lt;1cm, rope Ø&gt;1cm</t>
  </si>
  <si>
    <t>EF02</t>
  </si>
  <si>
    <t>plastic bottle, 2x bottle caps, plastic piece &gt;2.5cm, 2x styrofoam, string Ø&lt;1cm, plastic bag</t>
  </si>
  <si>
    <t xml:space="preserve"> 78°38.6666’ </t>
  </si>
  <si>
    <t xml:space="preserve">14°45.4068’ </t>
  </si>
  <si>
    <t>Dicksonfjorden - Kapp Smith</t>
  </si>
  <si>
    <t>DF01</t>
  </si>
  <si>
    <t>7x plastic pieces &gt;2.5cm, bottle cap</t>
  </si>
  <si>
    <t>DF02</t>
  </si>
  <si>
    <t>7x plastic pieces &gt;2.5cm, 5x plastic pieces &lt;2.5cm</t>
  </si>
  <si>
    <t>DF03</t>
  </si>
  <si>
    <t>6x plastic pieces &gt;2.5cm, 2x bottle caps, plastic foam</t>
  </si>
  <si>
    <t>DF04</t>
  </si>
  <si>
    <t>string Ø&lt;1cm, 3x plastic pieces &lt;2.5cm, 2x bottle caps, 2x plastic pieces &gt;2.5cm, plastic foam</t>
  </si>
  <si>
    <t xml:space="preserve">78°39.6754’ </t>
  </si>
  <si>
    <t xml:space="preserve">15°13.7440’ </t>
  </si>
  <si>
    <t>Billefjorden - Adolfbukta</t>
  </si>
  <si>
    <t>BF01</t>
  </si>
  <si>
    <t>28x plastic pieces &lt;2.5cm, 3x plastic pieces &gt;2.5cm, strapping band, 3x string Ø&lt;1cm</t>
  </si>
  <si>
    <t>BF02</t>
  </si>
  <si>
    <t>6x plastic pieces &lt;2.5cm, 5x bottle caps, 4x plastic pieces &gt;2.5cm, shotgun cartridge, 3x strings Ø&lt;1cm</t>
  </si>
  <si>
    <t>BF03</t>
  </si>
  <si>
    <t>plastic piece &gt;50cm, 3x string Ø&lt;1cm, 2x bottle caps, 6x plastic pieces &gt;2.5cm, glasses</t>
  </si>
  <si>
    <t xml:space="preserve">78°40.2715’ </t>
  </si>
  <si>
    <t xml:space="preserve">16°51.9805’ </t>
  </si>
  <si>
    <t>Tempelfjorden</t>
  </si>
  <si>
    <t>TF01</t>
  </si>
  <si>
    <t>tangled plastic bags, 2x plastic pieces &gt;50cm, plastic bottle, 6x plastic pieces &gt;2.5cm, 3x string Ø&lt;1cm</t>
  </si>
  <si>
    <t>TF02</t>
  </si>
  <si>
    <t>cleaner, shotgun cartridge, 2x string Ø&lt;1cm, 2x plastic pieces &gt;50cm, 2x plastic pieces &gt;2.5cm</t>
  </si>
  <si>
    <t>TF03</t>
  </si>
  <si>
    <t>13x string Ø&lt;1cm, strapping band, 6x bottle caps, 12x plastic pieces &gt;2.5cm, shotgun cartridge</t>
  </si>
  <si>
    <t>TF04</t>
  </si>
  <si>
    <t>12x plastic pieces &lt;2.5cm</t>
  </si>
  <si>
    <t>TF05</t>
  </si>
  <si>
    <t>rope Ø&gt;1cm, 2x plastic bottles, 3x plastic pieces &gt;50cm, 12x plastic pieces &gt;2.5cm, 12x string Ø&lt;1cm, 5x plastic pieces &lt;2.5cm, 4x bottle caps</t>
  </si>
  <si>
    <t xml:space="preserve">78°23.9594’ </t>
  </si>
  <si>
    <t xml:space="preserve">17°09.6716’ </t>
  </si>
  <si>
    <t>Grumant</t>
  </si>
  <si>
    <t>GM01</t>
  </si>
  <si>
    <t>plastic bottle, buoy, plastic piece &lt;2.5cm</t>
  </si>
  <si>
    <t xml:space="preserve">78°10.6667’ </t>
  </si>
  <si>
    <t xml:space="preserve">15°07.0514’ </t>
  </si>
  <si>
    <t>IR1</t>
  </si>
  <si>
    <t>TG2</t>
  </si>
  <si>
    <t>TH1</t>
  </si>
  <si>
    <t>EF2</t>
  </si>
  <si>
    <t>DF4</t>
  </si>
  <si>
    <t>BF3</t>
  </si>
  <si>
    <t>TF5</t>
  </si>
  <si>
    <t>GM1</t>
  </si>
  <si>
    <t xml:space="preserve">Brucebukta </t>
  </si>
  <si>
    <t xml:space="preserve">Reinstrandodden </t>
  </si>
  <si>
    <t xml:space="preserve">Sørvika </t>
  </si>
  <si>
    <t xml:space="preserve">Isflakbukta </t>
  </si>
  <si>
    <t xml:space="preserve">Crozierpynten </t>
  </si>
  <si>
    <t>Alpiniøya</t>
  </si>
  <si>
    <t>Bergman et al. 2017</t>
  </si>
  <si>
    <t>Calypsostranda</t>
  </si>
  <si>
    <t>77.572762</t>
  </si>
  <si>
    <t>14.462209</t>
  </si>
  <si>
    <t>Jaskólski et al. 2018 PPR</t>
  </si>
  <si>
    <t>Breibogen</t>
  </si>
  <si>
    <t>79° 47,450' N</t>
  </si>
  <si>
    <t>12° 53,852' E</t>
  </si>
  <si>
    <t>Brucebukta</t>
  </si>
  <si>
    <t>78° 26,849' N</t>
  </si>
  <si>
    <t>11° 42,455' E</t>
  </si>
  <si>
    <t>Isflakbukta</t>
  </si>
  <si>
    <t>80° 41,671' N</t>
  </si>
  <si>
    <t>20° 53,932' E</t>
  </si>
  <si>
    <t>The Governor of Svalbard (2019). Beach litter, annual amounts by weight. Environmental monitoring of Svalbard and Jan Mayen (MOSJ) http://www.mosj.no/en/influence/pollution/beach-litter-svalbard.html</t>
  </si>
  <si>
    <t>Gipsvika</t>
  </si>
  <si>
    <t>Eidembukta</t>
  </si>
  <si>
    <t>Gipselva</t>
  </si>
  <si>
    <t>78.445852</t>
  </si>
  <si>
    <t>16.563783</t>
  </si>
  <si>
    <t>Gipshukodden</t>
  </si>
  <si>
    <t>78º26.252</t>
  </si>
  <si>
    <t>16º23.722</t>
  </si>
  <si>
    <t>Stavneset, Nordfjorden</t>
  </si>
  <si>
    <t>78°32'28.0"N</t>
  </si>
  <si>
    <t>14°36'00.0"E</t>
  </si>
  <si>
    <t>Sveasletta, Camp 1, South part</t>
  </si>
  <si>
    <t>78°35.224</t>
  </si>
  <si>
    <t>14°31.603</t>
  </si>
  <si>
    <t>Sveasletta, Camp 1, North</t>
  </si>
  <si>
    <t>Ekmanfjord</t>
  </si>
  <si>
    <t>78.559240</t>
  </si>
  <si>
    <t>14.573255</t>
  </si>
  <si>
    <t>Muslingodden</t>
  </si>
  <si>
    <t>78.520495</t>
  </si>
  <si>
    <t>14.359021</t>
  </si>
  <si>
    <t>Bohemanflya - Drangen</t>
  </si>
  <si>
    <t>78.468176</t>
  </si>
  <si>
    <t>14.503216</t>
  </si>
  <si>
    <t>Bohemannesset, Fyr</t>
  </si>
  <si>
    <t>78.405413</t>
  </si>
  <si>
    <t>14.688611</t>
  </si>
  <si>
    <t>Tundraodden 1</t>
  </si>
  <si>
    <t>78º20.619</t>
  </si>
  <si>
    <t>14º14.003</t>
  </si>
  <si>
    <t>Tundraodden 2</t>
  </si>
  <si>
    <t>Tundraodden 3</t>
  </si>
  <si>
    <t>Tundraodden 4</t>
  </si>
  <si>
    <t>Adamant</t>
  </si>
  <si>
    <t>Van Muydenbukta</t>
  </si>
  <si>
    <t>77° 46,33056' N</t>
  </si>
  <si>
    <t>14° 9,98142' E</t>
  </si>
  <si>
    <t>P1/K1</t>
  </si>
  <si>
    <t>P1/K2</t>
  </si>
  <si>
    <t>Lågnesbukta</t>
  </si>
  <si>
    <t>77° 44,67096' N</t>
  </si>
  <si>
    <t>13° 48,56634' E</t>
  </si>
  <si>
    <t>P2/K1</t>
  </si>
  <si>
    <t>P2/K2</t>
  </si>
  <si>
    <t>P2/K3</t>
  </si>
  <si>
    <t>Grønsteinodden</t>
  </si>
  <si>
    <t>77° 45,18384' N</t>
  </si>
  <si>
    <t>13° 43,16244' E</t>
  </si>
  <si>
    <t>P3/K1</t>
  </si>
  <si>
    <t>P3/K2</t>
  </si>
  <si>
    <t>P3/K3</t>
  </si>
  <si>
    <t>Marvågen</t>
  </si>
  <si>
    <t>77° 48,90162' N</t>
  </si>
  <si>
    <t>13° 48,11016' E</t>
  </si>
  <si>
    <t>P4/K1</t>
  </si>
  <si>
    <t>P4/K3</t>
  </si>
  <si>
    <t>Russebuodden</t>
  </si>
  <si>
    <t>77° 50,60424' N</t>
  </si>
  <si>
    <t>13° 39,14706' E</t>
  </si>
  <si>
    <t>P5/K1</t>
  </si>
  <si>
    <t>P5/K2</t>
  </si>
  <si>
    <t>P5/K3</t>
  </si>
  <si>
    <t>Stabbane</t>
  </si>
  <si>
    <t>77° 57,02754' N</t>
  </si>
  <si>
    <t>13° 36,81450' E</t>
  </si>
  <si>
    <t>P6/K1</t>
  </si>
  <si>
    <t>Isfjorflya South/Griegbekken</t>
  </si>
  <si>
    <t xml:space="preserve">77° 59,748' N </t>
  </si>
  <si>
    <t>13° 37,619' E</t>
  </si>
  <si>
    <t>P7/K1</t>
  </si>
  <si>
    <t>P7/K2</t>
  </si>
  <si>
    <t>P7/K3</t>
  </si>
  <si>
    <t>Luftskipodden</t>
  </si>
  <si>
    <t>79°40'52.371"N</t>
  </si>
  <si>
    <t>10°46'1.062"E</t>
  </si>
  <si>
    <t>beachlitter.ospar.org/beach/luftskipodden</t>
  </si>
  <si>
    <t>Ekmanfjorden/Tolmodbukta</t>
  </si>
  <si>
    <t>Borebukta/Tundraodden</t>
  </si>
  <si>
    <t>14°50,948'</t>
  </si>
  <si>
    <t>78°39,799'</t>
  </si>
  <si>
    <t>78°20,130'</t>
  </si>
  <si>
    <t>14°13,732'</t>
  </si>
  <si>
    <t>78°22,151'</t>
  </si>
  <si>
    <t>12°45,534'</t>
  </si>
  <si>
    <t>Sandbukta</t>
  </si>
  <si>
    <t>PKF3/GAMM1</t>
  </si>
  <si>
    <t>Gordonpynten</t>
  </si>
  <si>
    <t>PKF5/GAMM2</t>
  </si>
  <si>
    <t>Tistelodden</t>
  </si>
  <si>
    <t>PKF1</t>
  </si>
  <si>
    <t>1 km N of Myktepynten</t>
  </si>
  <si>
    <t>A15</t>
  </si>
  <si>
    <t>Davidsonpynten</t>
  </si>
  <si>
    <t>PKF 2</t>
  </si>
  <si>
    <t>Fuglehuken</t>
  </si>
  <si>
    <t>PKF7/GAMM7</t>
  </si>
  <si>
    <t>Ossianbekken</t>
  </si>
  <si>
    <t>A6</t>
  </si>
  <si>
    <t>Ravlodden</t>
  </si>
  <si>
    <t>A3</t>
  </si>
  <si>
    <t>Murraypynten</t>
  </si>
  <si>
    <t>GAMM6</t>
  </si>
  <si>
    <t>Kaldneset</t>
  </si>
  <si>
    <t>A5</t>
  </si>
  <si>
    <t>N of Skjerness 6 km</t>
  </si>
  <si>
    <t>A9</t>
  </si>
  <si>
    <t>Skjernes</t>
  </si>
  <si>
    <t>A8</t>
  </si>
  <si>
    <t>Mossenhjellen</t>
  </si>
  <si>
    <t>A13</t>
  </si>
  <si>
    <t>Ferrierstranda</t>
  </si>
  <si>
    <t>PKF6</t>
  </si>
  <si>
    <t>Knivodden</t>
  </si>
  <si>
    <t>A4</t>
  </si>
  <si>
    <t>Storkoben</t>
  </si>
  <si>
    <t>A2</t>
  </si>
  <si>
    <t>Peter Winterbukta</t>
  </si>
  <si>
    <t>CAMP3</t>
  </si>
  <si>
    <t>CAMP2</t>
  </si>
  <si>
    <t>Kapp Sietoe</t>
  </si>
  <si>
    <t>A11</t>
  </si>
  <si>
    <t>Havnes</t>
  </si>
  <si>
    <t>A7</t>
  </si>
  <si>
    <t>Skurvodden</t>
  </si>
  <si>
    <t>A10</t>
  </si>
  <si>
    <t>Hornflya</t>
  </si>
  <si>
    <t>A12</t>
  </si>
  <si>
    <t>Blonasletta Camp 1</t>
  </si>
  <si>
    <t>Bohemannesset E</t>
  </si>
  <si>
    <t>9a</t>
  </si>
  <si>
    <t>Tundraodden</t>
  </si>
  <si>
    <t>Bohemanflya watt</t>
  </si>
  <si>
    <t>Flintholmen</t>
  </si>
  <si>
    <t>Bohemannesset W</t>
  </si>
  <si>
    <t>Tundraodden S(W)</t>
  </si>
  <si>
    <t>Marvagen</t>
  </si>
  <si>
    <t>Diabasbukta</t>
  </si>
  <si>
    <t>https://old.iopan.pl/projects/key_coastal_points/reports.html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</si>
</sst>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0" fillId="5" borderId="1" xfId="0" applyFill="1" applyBorder="1"/>
    <xf numFmtId="0" fontId="1" fillId="2" borderId="1" xfId="0" applyFont="1" applyFill="1" applyBorder="1"/>
    <xf numFmtId="0" fontId="1" fillId="6" borderId="1" xfId="0" applyFont="1" applyFill="1" applyBorder="1"/>
    <xf numFmtId="0" fontId="0" fillId="0" borderId="3" xfId="0" applyBorder="1"/>
    <xf numFmtId="0" fontId="0" fillId="5" borderId="0" xfId="0" applyFill="1"/>
    <xf numFmtId="0" fontId="0" fillId="5" borderId="4" xfId="0" applyFill="1" applyBorder="1"/>
    <xf numFmtId="0" fontId="5" fillId="0" borderId="1" xfId="0" applyFont="1" applyBorder="1"/>
    <xf numFmtId="0" fontId="5" fillId="5" borderId="1" xfId="0" applyFont="1" applyFill="1" applyBorder="1"/>
    <xf numFmtId="14" fontId="0" fillId="5" borderId="1" xfId="0" applyNumberFormat="1" applyFill="1" applyBorder="1"/>
    <xf numFmtId="14" fontId="5" fillId="5" borderId="1" xfId="0" applyNumberFormat="1" applyFont="1" applyFill="1" applyBorder="1"/>
    <xf numFmtId="14" fontId="0" fillId="5" borderId="4" xfId="0" applyNumberFormat="1" applyFill="1" applyBorder="1"/>
    <xf numFmtId="164" fontId="0" fillId="5" borderId="1" xfId="0" applyNumberFormat="1" applyFill="1" applyBorder="1"/>
    <xf numFmtId="1" fontId="0" fillId="5" borderId="1" xfId="0" applyNumberForma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14" fontId="0" fillId="0" borderId="1" xfId="0" applyNumberFormat="1" applyFill="1" applyBorder="1"/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/>
    <xf numFmtId="14" fontId="5" fillId="0" borderId="1" xfId="0" applyNumberFormat="1" applyFont="1" applyFill="1" applyBorder="1"/>
    <xf numFmtId="0" fontId="0" fillId="0" borderId="4" xfId="0" applyFill="1" applyBorder="1"/>
    <xf numFmtId="14" fontId="0" fillId="0" borderId="4" xfId="0" applyNumberFormat="1" applyFill="1" applyBorder="1"/>
    <xf numFmtId="1" fontId="0" fillId="0" borderId="0" xfId="0" applyNumberFormat="1"/>
    <xf numFmtId="0" fontId="6" fillId="0" borderId="0" xfId="0" applyFont="1"/>
    <xf numFmtId="0" fontId="7" fillId="0" borderId="0" xfId="0" applyFont="1"/>
    <xf numFmtId="0" fontId="7" fillId="0" borderId="5" xfId="0" applyFont="1" applyBorder="1"/>
    <xf numFmtId="0" fontId="6" fillId="0" borderId="0" xfId="0" applyFont="1" applyAlignment="1">
      <alignment horizontal="center"/>
    </xf>
    <xf numFmtId="0" fontId="0" fillId="4" borderId="0" xfId="0" applyFill="1"/>
    <xf numFmtId="0" fontId="6" fillId="0" borderId="6" xfId="0" applyFont="1" applyBorder="1"/>
    <xf numFmtId="1" fontId="0" fillId="0" borderId="0" xfId="0" applyNumberFormat="1" applyFill="1"/>
    <xf numFmtId="0" fontId="7" fillId="0" borderId="0" xfId="0" applyFont="1" applyAlignment="1">
      <alignment horizontal="fill"/>
    </xf>
    <xf numFmtId="0" fontId="0" fillId="7" borderId="0" xfId="0" applyFill="1"/>
    <xf numFmtId="17" fontId="0" fillId="0" borderId="0" xfId="0" applyNumberFormat="1" applyFill="1"/>
    <xf numFmtId="14" fontId="6" fillId="0" borderId="0" xfId="0" applyNumberFormat="1" applyFont="1" applyAlignment="1">
      <alignment horizontal="left"/>
    </xf>
    <xf numFmtId="14" fontId="6" fillId="0" borderId="5" xfId="0" applyNumberFormat="1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  <xf numFmtId="14" fontId="7" fillId="0" borderId="0" xfId="0" applyNumberFormat="1" applyFont="1" applyAlignment="1">
      <alignment horizontal="left"/>
    </xf>
    <xf numFmtId="14" fontId="7" fillId="0" borderId="5" xfId="0" applyNumberFormat="1" applyFont="1" applyBorder="1" applyAlignment="1">
      <alignment horizontal="left"/>
    </xf>
    <xf numFmtId="0" fontId="6" fillId="0" borderId="0" xfId="0" applyFont="1" applyAlignment="1">
      <alignment horizontal="fill"/>
    </xf>
    <xf numFmtId="14" fontId="8" fillId="0" borderId="0" xfId="0" applyNumberFormat="1" applyFont="1"/>
    <xf numFmtId="0" fontId="0" fillId="8" borderId="0" xfId="0" applyFill="1"/>
    <xf numFmtId="0" fontId="1" fillId="2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3"/>
  <sheetViews>
    <sheetView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D252" sqref="D252"/>
    </sheetView>
  </sheetViews>
  <sheetFormatPr defaultRowHeight="15" x14ac:dyDescent="0.25"/>
  <cols>
    <col min="1" max="1" width="30.28515625" style="22" customWidth="1"/>
    <col min="2" max="2" width="11.28515625" style="22" bestFit="1" customWidth="1"/>
    <col min="3" max="3" width="11.140625" style="22" bestFit="1" customWidth="1"/>
    <col min="4" max="4" width="12.28515625" style="22" customWidth="1"/>
    <col min="5" max="5" width="9.85546875" style="22" customWidth="1"/>
    <col min="6" max="6" width="8" style="22" bestFit="1" customWidth="1"/>
    <col min="7" max="7" width="11" style="22" customWidth="1"/>
    <col min="8" max="8" width="11.5703125" style="22" customWidth="1"/>
    <col min="9" max="9" width="25.140625" style="22" bestFit="1" customWidth="1"/>
    <col min="10" max="10" width="14.7109375" style="22" customWidth="1"/>
    <col min="11" max="11" width="14.5703125" style="22" customWidth="1"/>
    <col min="12" max="12" width="16.5703125" style="22" customWidth="1"/>
    <col min="13" max="13" width="15.42578125" style="22" customWidth="1"/>
    <col min="14" max="60" width="83.5703125" style="22" customWidth="1"/>
    <col min="61" max="16384" width="9.140625" style="22"/>
  </cols>
  <sheetData>
    <row r="2" spans="1:9" ht="25.5" x14ac:dyDescent="0.25">
      <c r="A2" s="20" t="s">
        <v>0</v>
      </c>
      <c r="B2" s="20" t="s">
        <v>230</v>
      </c>
      <c r="C2" s="20" t="s">
        <v>231</v>
      </c>
      <c r="D2" s="20" t="s">
        <v>232</v>
      </c>
      <c r="E2" s="20" t="s">
        <v>1</v>
      </c>
      <c r="F2" s="21" t="s">
        <v>2</v>
      </c>
      <c r="G2" s="21" t="s">
        <v>3</v>
      </c>
      <c r="H2" s="21" t="s">
        <v>4</v>
      </c>
      <c r="I2" s="20" t="s">
        <v>328</v>
      </c>
    </row>
    <row r="3" spans="1:9" x14ac:dyDescent="0.25">
      <c r="A3" s="23" t="s">
        <v>8</v>
      </c>
      <c r="B3" s="23" t="s">
        <v>233</v>
      </c>
      <c r="C3" s="23" t="s">
        <v>234</v>
      </c>
      <c r="D3" s="24">
        <v>45522</v>
      </c>
      <c r="E3" s="23" t="s">
        <v>12</v>
      </c>
      <c r="F3" s="23" t="s">
        <v>9</v>
      </c>
      <c r="G3" s="23">
        <v>12</v>
      </c>
      <c r="H3" s="23">
        <v>7</v>
      </c>
      <c r="I3" s="23">
        <v>1105</v>
      </c>
    </row>
    <row r="4" spans="1:9" x14ac:dyDescent="0.25">
      <c r="A4" s="25" t="s">
        <v>8</v>
      </c>
      <c r="B4" s="23" t="s">
        <v>233</v>
      </c>
      <c r="C4" s="23" t="s">
        <v>234</v>
      </c>
      <c r="D4" s="24">
        <v>45522</v>
      </c>
      <c r="E4" s="23" t="s">
        <v>13</v>
      </c>
      <c r="F4" s="23" t="s">
        <v>9</v>
      </c>
      <c r="G4" s="23">
        <v>7</v>
      </c>
      <c r="H4" s="23">
        <v>3</v>
      </c>
      <c r="I4" s="23">
        <v>119</v>
      </c>
    </row>
    <row r="5" spans="1:9" x14ac:dyDescent="0.25">
      <c r="A5" s="23" t="s">
        <v>11</v>
      </c>
      <c r="B5" s="23" t="s">
        <v>235</v>
      </c>
      <c r="C5" s="23" t="s">
        <v>236</v>
      </c>
      <c r="D5" s="24">
        <v>45522</v>
      </c>
      <c r="E5" s="23" t="s">
        <v>14</v>
      </c>
      <c r="F5" s="23" t="s">
        <v>9</v>
      </c>
      <c r="G5" s="23">
        <v>18</v>
      </c>
      <c r="H5" s="23">
        <v>6</v>
      </c>
      <c r="I5" s="23">
        <v>195</v>
      </c>
    </row>
    <row r="6" spans="1:9" x14ac:dyDescent="0.25">
      <c r="A6" s="23" t="s">
        <v>11</v>
      </c>
      <c r="B6" s="23" t="s">
        <v>235</v>
      </c>
      <c r="C6" s="23" t="s">
        <v>236</v>
      </c>
      <c r="D6" s="24">
        <v>45522</v>
      </c>
      <c r="E6" s="23" t="s">
        <v>18</v>
      </c>
      <c r="F6" s="23" t="s">
        <v>9</v>
      </c>
      <c r="G6" s="23">
        <v>19</v>
      </c>
      <c r="H6" s="23">
        <v>8</v>
      </c>
      <c r="I6" s="23">
        <v>60120</v>
      </c>
    </row>
    <row r="7" spans="1:9" x14ac:dyDescent="0.25">
      <c r="A7" s="23" t="s">
        <v>11</v>
      </c>
      <c r="B7" s="23" t="s">
        <v>235</v>
      </c>
      <c r="C7" s="23" t="s">
        <v>236</v>
      </c>
      <c r="D7" s="24">
        <v>45522</v>
      </c>
      <c r="E7" s="23" t="s">
        <v>20</v>
      </c>
      <c r="F7" s="23" t="s">
        <v>9</v>
      </c>
      <c r="G7" s="23">
        <v>48</v>
      </c>
      <c r="H7" s="23">
        <v>8</v>
      </c>
      <c r="I7" s="23">
        <v>3700</v>
      </c>
    </row>
    <row r="8" spans="1:9" x14ac:dyDescent="0.25">
      <c r="A8" s="23" t="s">
        <v>22</v>
      </c>
      <c r="B8" s="23" t="s">
        <v>238</v>
      </c>
      <c r="C8" s="23" t="s">
        <v>237</v>
      </c>
      <c r="D8" s="24">
        <v>45522</v>
      </c>
      <c r="E8" s="23" t="s">
        <v>23</v>
      </c>
      <c r="F8" s="23" t="s">
        <v>9</v>
      </c>
      <c r="G8" s="23">
        <v>33</v>
      </c>
      <c r="H8" s="23">
        <v>9</v>
      </c>
      <c r="I8" s="23">
        <v>13940</v>
      </c>
    </row>
    <row r="9" spans="1:9" x14ac:dyDescent="0.25">
      <c r="A9" s="23" t="s">
        <v>22</v>
      </c>
      <c r="B9" s="23" t="s">
        <v>238</v>
      </c>
      <c r="C9" s="23" t="s">
        <v>237</v>
      </c>
      <c r="D9" s="24">
        <v>45522</v>
      </c>
      <c r="E9" s="23" t="s">
        <v>24</v>
      </c>
      <c r="F9" s="23" t="s">
        <v>9</v>
      </c>
      <c r="G9" s="23">
        <v>84</v>
      </c>
      <c r="H9" s="23">
        <v>13</v>
      </c>
      <c r="I9" s="23">
        <v>12575</v>
      </c>
    </row>
    <row r="10" spans="1:9" x14ac:dyDescent="0.25">
      <c r="A10" s="23" t="s">
        <v>22</v>
      </c>
      <c r="B10" s="23" t="s">
        <v>238</v>
      </c>
      <c r="C10" s="23" t="s">
        <v>237</v>
      </c>
      <c r="D10" s="24">
        <v>45522</v>
      </c>
      <c r="E10" s="23" t="s">
        <v>25</v>
      </c>
      <c r="F10" s="23" t="s">
        <v>9</v>
      </c>
      <c r="G10" s="23">
        <v>36</v>
      </c>
      <c r="H10" s="23">
        <v>12</v>
      </c>
      <c r="I10" s="23">
        <v>11870</v>
      </c>
    </row>
    <row r="11" spans="1:9" x14ac:dyDescent="0.25">
      <c r="A11" s="23" t="s">
        <v>29</v>
      </c>
      <c r="B11" s="23" t="s">
        <v>239</v>
      </c>
      <c r="C11" s="23" t="s">
        <v>240</v>
      </c>
      <c r="D11" s="24">
        <v>45522</v>
      </c>
      <c r="E11" s="23" t="s">
        <v>30</v>
      </c>
      <c r="F11" s="23" t="s">
        <v>9</v>
      </c>
      <c r="G11" s="23">
        <v>81</v>
      </c>
      <c r="H11" s="23">
        <v>12</v>
      </c>
      <c r="I11" s="23">
        <v>12065</v>
      </c>
    </row>
    <row r="12" spans="1:9" x14ac:dyDescent="0.25">
      <c r="A12" s="23" t="s">
        <v>32</v>
      </c>
      <c r="B12" s="23" t="s">
        <v>241</v>
      </c>
      <c r="C12" s="23" t="s">
        <v>242</v>
      </c>
      <c r="D12" s="24">
        <v>45523</v>
      </c>
      <c r="E12" s="23" t="s">
        <v>33</v>
      </c>
      <c r="F12" s="23" t="s">
        <v>9</v>
      </c>
      <c r="G12" s="23">
        <v>48</v>
      </c>
      <c r="H12" s="23">
        <v>10</v>
      </c>
      <c r="I12" s="23">
        <v>16085</v>
      </c>
    </row>
    <row r="13" spans="1:9" x14ac:dyDescent="0.25">
      <c r="A13" s="23" t="s">
        <v>32</v>
      </c>
      <c r="B13" s="23" t="s">
        <v>241</v>
      </c>
      <c r="C13" s="23" t="s">
        <v>242</v>
      </c>
      <c r="D13" s="24">
        <v>45523</v>
      </c>
      <c r="E13" s="23" t="s">
        <v>34</v>
      </c>
      <c r="F13" s="23" t="s">
        <v>9</v>
      </c>
      <c r="G13" s="23">
        <v>40</v>
      </c>
      <c r="H13" s="23">
        <v>11</v>
      </c>
      <c r="I13" s="23">
        <v>3140</v>
      </c>
    </row>
    <row r="14" spans="1:9" x14ac:dyDescent="0.25">
      <c r="A14" s="23" t="s">
        <v>32</v>
      </c>
      <c r="B14" s="23" t="s">
        <v>241</v>
      </c>
      <c r="C14" s="23" t="s">
        <v>242</v>
      </c>
      <c r="D14" s="24">
        <v>45523</v>
      </c>
      <c r="E14" s="23" t="s">
        <v>35</v>
      </c>
      <c r="F14" s="23" t="s">
        <v>9</v>
      </c>
      <c r="G14" s="23">
        <v>36</v>
      </c>
      <c r="H14" s="23">
        <v>10</v>
      </c>
      <c r="I14" s="23">
        <v>35960</v>
      </c>
    </row>
    <row r="15" spans="1:9" x14ac:dyDescent="0.25">
      <c r="A15" s="23" t="s">
        <v>43</v>
      </c>
      <c r="B15" s="23" t="s">
        <v>243</v>
      </c>
      <c r="C15" s="23" t="s">
        <v>244</v>
      </c>
      <c r="D15" s="24">
        <v>45523</v>
      </c>
      <c r="E15" s="23" t="s">
        <v>44</v>
      </c>
      <c r="F15" s="23" t="s">
        <v>9</v>
      </c>
      <c r="G15" s="23">
        <v>5</v>
      </c>
      <c r="H15" s="23">
        <v>4</v>
      </c>
      <c r="I15" s="23">
        <v>6540</v>
      </c>
    </row>
    <row r="16" spans="1:9" x14ac:dyDescent="0.25">
      <c r="A16" s="23" t="s">
        <v>46</v>
      </c>
      <c r="B16" s="23" t="s">
        <v>245</v>
      </c>
      <c r="C16" s="23" t="s">
        <v>246</v>
      </c>
      <c r="D16" s="24">
        <v>45523</v>
      </c>
      <c r="E16" s="23" t="s">
        <v>47</v>
      </c>
      <c r="F16" s="23" t="s">
        <v>9</v>
      </c>
      <c r="G16" s="23">
        <v>55</v>
      </c>
      <c r="H16" s="23">
        <v>10</v>
      </c>
      <c r="I16" s="23">
        <v>16235</v>
      </c>
    </row>
    <row r="17" spans="1:9" x14ac:dyDescent="0.25">
      <c r="A17" s="23" t="s">
        <v>49</v>
      </c>
      <c r="B17" s="23" t="s">
        <v>247</v>
      </c>
      <c r="C17" s="23" t="s">
        <v>248</v>
      </c>
      <c r="D17" s="24">
        <v>45523</v>
      </c>
      <c r="E17" s="23" t="s">
        <v>50</v>
      </c>
      <c r="F17" s="23" t="s">
        <v>9</v>
      </c>
      <c r="G17" s="23">
        <v>53</v>
      </c>
      <c r="H17" s="23">
        <v>10</v>
      </c>
      <c r="I17" s="23">
        <v>1117</v>
      </c>
    </row>
    <row r="18" spans="1:9" x14ac:dyDescent="0.25">
      <c r="A18" s="23" t="s">
        <v>49</v>
      </c>
      <c r="B18" s="23" t="s">
        <v>247</v>
      </c>
      <c r="C18" s="23" t="s">
        <v>248</v>
      </c>
      <c r="D18" s="24">
        <v>45523</v>
      </c>
      <c r="E18" s="23" t="s">
        <v>51</v>
      </c>
      <c r="F18" s="23" t="s">
        <v>9</v>
      </c>
      <c r="G18" s="23">
        <v>26</v>
      </c>
      <c r="H18" s="23">
        <v>5</v>
      </c>
      <c r="I18" s="23">
        <v>1270</v>
      </c>
    </row>
    <row r="19" spans="1:9" x14ac:dyDescent="0.25">
      <c r="A19" s="23" t="s">
        <v>54</v>
      </c>
      <c r="B19" s="23" t="s">
        <v>249</v>
      </c>
      <c r="C19" s="23" t="s">
        <v>250</v>
      </c>
      <c r="D19" s="24">
        <v>45524</v>
      </c>
      <c r="E19" s="23" t="s">
        <v>55</v>
      </c>
      <c r="F19" s="23" t="s">
        <v>9</v>
      </c>
      <c r="G19" s="23">
        <v>0</v>
      </c>
      <c r="H19" s="23">
        <v>0</v>
      </c>
      <c r="I19" s="23">
        <v>0</v>
      </c>
    </row>
    <row r="20" spans="1:9" x14ac:dyDescent="0.25">
      <c r="A20" s="23" t="s">
        <v>56</v>
      </c>
      <c r="B20" s="23" t="s">
        <v>251</v>
      </c>
      <c r="C20" s="23" t="s">
        <v>252</v>
      </c>
      <c r="D20" s="24">
        <v>45524</v>
      </c>
      <c r="E20" s="23" t="s">
        <v>57</v>
      </c>
      <c r="F20" s="23" t="s">
        <v>9</v>
      </c>
      <c r="G20" s="23">
        <v>28</v>
      </c>
      <c r="H20" s="23">
        <v>12</v>
      </c>
      <c r="I20" s="23">
        <v>2187</v>
      </c>
    </row>
    <row r="21" spans="1:9" x14ac:dyDescent="0.25">
      <c r="A21" s="23" t="s">
        <v>56</v>
      </c>
      <c r="B21" s="23" t="s">
        <v>251</v>
      </c>
      <c r="C21" s="23" t="s">
        <v>252</v>
      </c>
      <c r="D21" s="24">
        <v>45524</v>
      </c>
      <c r="E21" s="23" t="s">
        <v>59</v>
      </c>
      <c r="F21" s="23" t="s">
        <v>9</v>
      </c>
      <c r="G21" s="23">
        <v>60</v>
      </c>
      <c r="H21" s="23">
        <v>11</v>
      </c>
      <c r="I21" s="23">
        <v>12095</v>
      </c>
    </row>
    <row r="22" spans="1:9" x14ac:dyDescent="0.25">
      <c r="A22" s="23" t="s">
        <v>61</v>
      </c>
      <c r="B22" s="23" t="s">
        <v>253</v>
      </c>
      <c r="C22" s="23" t="s">
        <v>254</v>
      </c>
      <c r="D22" s="24">
        <v>45524</v>
      </c>
      <c r="E22" s="23" t="s">
        <v>62</v>
      </c>
      <c r="F22" s="23" t="s">
        <v>9</v>
      </c>
      <c r="G22" s="23">
        <v>8</v>
      </c>
      <c r="H22" s="23">
        <v>3</v>
      </c>
      <c r="I22" s="23">
        <v>20</v>
      </c>
    </row>
    <row r="23" spans="1:9" x14ac:dyDescent="0.25">
      <c r="A23" s="23" t="s">
        <v>61</v>
      </c>
      <c r="B23" s="23" t="s">
        <v>253</v>
      </c>
      <c r="C23" s="23" t="s">
        <v>254</v>
      </c>
      <c r="D23" s="24">
        <v>45524</v>
      </c>
      <c r="E23" s="23" t="s">
        <v>63</v>
      </c>
      <c r="F23" s="23" t="s">
        <v>9</v>
      </c>
      <c r="G23" s="23">
        <v>40</v>
      </c>
      <c r="H23" s="23">
        <v>5</v>
      </c>
      <c r="I23" s="23">
        <v>110</v>
      </c>
    </row>
    <row r="24" spans="1:9" x14ac:dyDescent="0.25">
      <c r="A24" s="23" t="s">
        <v>61</v>
      </c>
      <c r="B24" s="23" t="s">
        <v>253</v>
      </c>
      <c r="C24" s="23" t="s">
        <v>254</v>
      </c>
      <c r="D24" s="24">
        <v>45524</v>
      </c>
      <c r="E24" s="23" t="s">
        <v>64</v>
      </c>
      <c r="F24" s="23" t="s">
        <v>9</v>
      </c>
      <c r="G24" s="23">
        <v>30</v>
      </c>
      <c r="H24" s="23">
        <v>6</v>
      </c>
      <c r="I24" s="23">
        <v>347</v>
      </c>
    </row>
    <row r="25" spans="1:9" x14ac:dyDescent="0.25">
      <c r="A25" s="23" t="s">
        <v>61</v>
      </c>
      <c r="B25" s="23" t="s">
        <v>253</v>
      </c>
      <c r="C25" s="23" t="s">
        <v>254</v>
      </c>
      <c r="D25" s="24">
        <v>45524</v>
      </c>
      <c r="E25" s="23" t="s">
        <v>65</v>
      </c>
      <c r="F25" s="23" t="s">
        <v>9</v>
      </c>
      <c r="G25" s="23">
        <v>16</v>
      </c>
      <c r="H25" s="23">
        <v>4</v>
      </c>
      <c r="I25" s="23">
        <v>17</v>
      </c>
    </row>
    <row r="26" spans="1:9" x14ac:dyDescent="0.25">
      <c r="A26" s="23" t="s">
        <v>66</v>
      </c>
      <c r="B26" s="23" t="s">
        <v>255</v>
      </c>
      <c r="C26" s="23" t="s">
        <v>256</v>
      </c>
      <c r="D26" s="24">
        <v>45525</v>
      </c>
      <c r="E26" s="23" t="s">
        <v>67</v>
      </c>
      <c r="F26" s="23" t="s">
        <v>9</v>
      </c>
      <c r="G26" s="23">
        <v>42</v>
      </c>
      <c r="H26" s="23">
        <v>8</v>
      </c>
      <c r="I26" s="23">
        <v>8520</v>
      </c>
    </row>
    <row r="27" spans="1:9" x14ac:dyDescent="0.25">
      <c r="A27" s="23" t="s">
        <v>73</v>
      </c>
      <c r="B27" s="23" t="s">
        <v>257</v>
      </c>
      <c r="C27" s="23" t="s">
        <v>258</v>
      </c>
      <c r="D27" s="24">
        <v>45525</v>
      </c>
      <c r="E27" s="23" t="s">
        <v>74</v>
      </c>
      <c r="F27" s="23" t="s">
        <v>9</v>
      </c>
      <c r="G27" s="23">
        <v>5</v>
      </c>
      <c r="H27" s="23">
        <v>4</v>
      </c>
      <c r="I27" s="23">
        <v>47</v>
      </c>
    </row>
    <row r="28" spans="1:9" x14ac:dyDescent="0.25">
      <c r="A28" s="23" t="s">
        <v>73</v>
      </c>
      <c r="B28" s="23" t="s">
        <v>257</v>
      </c>
      <c r="C28" s="23" t="s">
        <v>258</v>
      </c>
      <c r="D28" s="24">
        <v>45525</v>
      </c>
      <c r="E28" s="23" t="s">
        <v>76</v>
      </c>
      <c r="F28" s="23" t="s">
        <v>9</v>
      </c>
      <c r="G28" s="23">
        <v>17</v>
      </c>
      <c r="H28" s="23">
        <v>7</v>
      </c>
      <c r="I28" s="23">
        <v>1598</v>
      </c>
    </row>
    <row r="29" spans="1:9" x14ac:dyDescent="0.25">
      <c r="A29" s="23" t="s">
        <v>73</v>
      </c>
      <c r="B29" s="23" t="s">
        <v>257</v>
      </c>
      <c r="C29" s="23" t="s">
        <v>258</v>
      </c>
      <c r="D29" s="24">
        <v>45525</v>
      </c>
      <c r="E29" s="23" t="s">
        <v>78</v>
      </c>
      <c r="F29" s="23" t="s">
        <v>9</v>
      </c>
      <c r="G29" s="23">
        <v>1</v>
      </c>
      <c r="H29" s="23">
        <v>1</v>
      </c>
      <c r="I29" s="23">
        <v>60000</v>
      </c>
    </row>
    <row r="30" spans="1:9" x14ac:dyDescent="0.25">
      <c r="A30" s="23" t="s">
        <v>80</v>
      </c>
      <c r="B30" s="23" t="s">
        <v>259</v>
      </c>
      <c r="C30" s="23" t="s">
        <v>260</v>
      </c>
      <c r="D30" s="24">
        <v>45525</v>
      </c>
      <c r="E30" s="23" t="s">
        <v>81</v>
      </c>
      <c r="F30" s="23" t="s">
        <v>9</v>
      </c>
      <c r="G30" s="23">
        <v>0</v>
      </c>
      <c r="H30" s="23">
        <v>0</v>
      </c>
      <c r="I30" s="23">
        <v>0</v>
      </c>
    </row>
    <row r="31" spans="1:9" x14ac:dyDescent="0.25">
      <c r="A31" s="23" t="s">
        <v>82</v>
      </c>
      <c r="B31" s="23" t="s">
        <v>261</v>
      </c>
      <c r="C31" s="23" t="s">
        <v>262</v>
      </c>
      <c r="D31" s="24">
        <v>45526</v>
      </c>
      <c r="E31" s="23" t="s">
        <v>83</v>
      </c>
      <c r="F31" s="23" t="s">
        <v>9</v>
      </c>
      <c r="G31" s="23">
        <v>0</v>
      </c>
      <c r="H31" s="23">
        <v>0</v>
      </c>
      <c r="I31" s="23">
        <v>0</v>
      </c>
    </row>
    <row r="32" spans="1:9" x14ac:dyDescent="0.25">
      <c r="A32" s="23" t="s">
        <v>84</v>
      </c>
      <c r="B32" s="23" t="s">
        <v>263</v>
      </c>
      <c r="C32" s="23" t="s">
        <v>264</v>
      </c>
      <c r="D32" s="24">
        <v>45526</v>
      </c>
      <c r="E32" s="23" t="s">
        <v>85</v>
      </c>
      <c r="F32" s="23" t="s">
        <v>9</v>
      </c>
      <c r="G32" s="23">
        <v>28</v>
      </c>
      <c r="H32" s="23">
        <v>7</v>
      </c>
      <c r="I32" s="23">
        <v>2385</v>
      </c>
    </row>
    <row r="33" spans="1:9" x14ac:dyDescent="0.25">
      <c r="A33" s="23" t="s">
        <v>87</v>
      </c>
      <c r="B33" s="23" t="s">
        <v>265</v>
      </c>
      <c r="C33" s="23" t="s">
        <v>266</v>
      </c>
      <c r="D33" s="24">
        <v>45526</v>
      </c>
      <c r="E33" s="23" t="s">
        <v>88</v>
      </c>
      <c r="F33" s="23" t="s">
        <v>9</v>
      </c>
      <c r="G33" s="23">
        <v>136</v>
      </c>
      <c r="H33" s="23">
        <v>2</v>
      </c>
      <c r="I33" s="23">
        <v>108</v>
      </c>
    </row>
    <row r="34" spans="1:9" x14ac:dyDescent="0.25">
      <c r="A34" s="23" t="s">
        <v>87</v>
      </c>
      <c r="B34" s="23" t="s">
        <v>265</v>
      </c>
      <c r="C34" s="23" t="s">
        <v>266</v>
      </c>
      <c r="D34" s="24">
        <v>45526</v>
      </c>
      <c r="E34" s="23" t="s">
        <v>90</v>
      </c>
      <c r="F34" s="23" t="s">
        <v>9</v>
      </c>
      <c r="G34" s="23">
        <v>179</v>
      </c>
      <c r="H34" s="23">
        <v>2</v>
      </c>
      <c r="I34" s="23">
        <v>175</v>
      </c>
    </row>
    <row r="35" spans="1:9" x14ac:dyDescent="0.25">
      <c r="A35" s="23" t="s">
        <v>87</v>
      </c>
      <c r="B35" s="23" t="s">
        <v>265</v>
      </c>
      <c r="C35" s="23" t="s">
        <v>266</v>
      </c>
      <c r="D35" s="24">
        <v>45526</v>
      </c>
      <c r="E35" s="23" t="s">
        <v>92</v>
      </c>
      <c r="F35" s="23" t="s">
        <v>9</v>
      </c>
      <c r="G35" s="23">
        <v>59</v>
      </c>
      <c r="H35" s="23">
        <v>2</v>
      </c>
      <c r="I35" s="23">
        <v>77</v>
      </c>
    </row>
    <row r="36" spans="1:9" x14ac:dyDescent="0.25">
      <c r="A36" s="23" t="s">
        <v>87</v>
      </c>
      <c r="B36" s="23" t="s">
        <v>265</v>
      </c>
      <c r="C36" s="23" t="s">
        <v>266</v>
      </c>
      <c r="D36" s="24">
        <v>45526</v>
      </c>
      <c r="E36" s="23" t="s">
        <v>94</v>
      </c>
      <c r="F36" s="23" t="s">
        <v>9</v>
      </c>
      <c r="G36" s="23">
        <v>46</v>
      </c>
      <c r="H36" s="23">
        <v>2</v>
      </c>
      <c r="I36" s="23">
        <v>40</v>
      </c>
    </row>
    <row r="37" spans="1:9" x14ac:dyDescent="0.25">
      <c r="A37" s="23" t="s">
        <v>96</v>
      </c>
      <c r="B37" s="23" t="s">
        <v>267</v>
      </c>
      <c r="C37" s="23" t="s">
        <v>268</v>
      </c>
      <c r="D37" s="24">
        <v>45526</v>
      </c>
      <c r="E37" s="23" t="s">
        <v>97</v>
      </c>
      <c r="F37" s="23" t="s">
        <v>9</v>
      </c>
      <c r="G37" s="23">
        <v>0</v>
      </c>
      <c r="H37" s="23">
        <v>0</v>
      </c>
      <c r="I37" s="23">
        <v>0</v>
      </c>
    </row>
    <row r="38" spans="1:9" x14ac:dyDescent="0.25">
      <c r="A38" s="23" t="s">
        <v>98</v>
      </c>
      <c r="B38" s="23" t="s">
        <v>269</v>
      </c>
      <c r="C38" s="23" t="s">
        <v>270</v>
      </c>
      <c r="D38" s="24">
        <v>45527</v>
      </c>
      <c r="E38" s="23" t="s">
        <v>99</v>
      </c>
      <c r="F38" s="23" t="s">
        <v>9</v>
      </c>
      <c r="G38" s="23">
        <v>0</v>
      </c>
      <c r="H38" s="23">
        <v>0</v>
      </c>
      <c r="I38" s="23">
        <v>0</v>
      </c>
    </row>
    <row r="39" spans="1:9" x14ac:dyDescent="0.25">
      <c r="A39" s="23" t="s">
        <v>100</v>
      </c>
      <c r="B39" s="23" t="s">
        <v>271</v>
      </c>
      <c r="C39" s="23" t="s">
        <v>272</v>
      </c>
      <c r="D39" s="24">
        <v>45527</v>
      </c>
      <c r="E39" s="23" t="s">
        <v>101</v>
      </c>
      <c r="F39" s="23" t="s">
        <v>9</v>
      </c>
      <c r="G39" s="23">
        <v>0</v>
      </c>
      <c r="H39" s="23">
        <v>0</v>
      </c>
      <c r="I39" s="23">
        <v>0</v>
      </c>
    </row>
    <row r="40" spans="1:9" x14ac:dyDescent="0.25">
      <c r="A40" s="23" t="s">
        <v>102</v>
      </c>
      <c r="B40" s="23" t="s">
        <v>273</v>
      </c>
      <c r="C40" s="23" t="s">
        <v>274</v>
      </c>
      <c r="D40" s="24">
        <v>45528</v>
      </c>
      <c r="E40" s="23" t="s">
        <v>74</v>
      </c>
      <c r="F40" s="23" t="s">
        <v>9</v>
      </c>
      <c r="G40" s="23">
        <v>1</v>
      </c>
      <c r="H40" s="23">
        <v>1</v>
      </c>
      <c r="I40" s="23">
        <v>10</v>
      </c>
    </row>
    <row r="41" spans="1:9" x14ac:dyDescent="0.25">
      <c r="A41" s="23" t="s">
        <v>104</v>
      </c>
      <c r="B41" s="23" t="s">
        <v>275</v>
      </c>
      <c r="C41" s="23" t="s">
        <v>276</v>
      </c>
      <c r="D41" s="24">
        <v>45528</v>
      </c>
      <c r="E41" s="23" t="s">
        <v>105</v>
      </c>
      <c r="F41" s="23" t="s">
        <v>9</v>
      </c>
      <c r="G41" s="23">
        <v>7</v>
      </c>
      <c r="H41" s="23">
        <v>2</v>
      </c>
      <c r="I41" s="23">
        <v>15</v>
      </c>
    </row>
    <row r="42" spans="1:9" x14ac:dyDescent="0.25">
      <c r="A42" s="23" t="s">
        <v>107</v>
      </c>
      <c r="B42" s="23" t="s">
        <v>277</v>
      </c>
      <c r="C42" s="23" t="s">
        <v>278</v>
      </c>
      <c r="D42" s="24">
        <v>45529</v>
      </c>
      <c r="E42" s="23" t="s">
        <v>108</v>
      </c>
      <c r="F42" s="23" t="s">
        <v>9</v>
      </c>
      <c r="G42" s="23">
        <v>0</v>
      </c>
      <c r="H42" s="23">
        <v>0</v>
      </c>
      <c r="I42" s="23">
        <v>0</v>
      </c>
    </row>
    <row r="43" spans="1:9" x14ac:dyDescent="0.25">
      <c r="A43" s="23" t="s">
        <v>109</v>
      </c>
      <c r="B43" s="23" t="s">
        <v>279</v>
      </c>
      <c r="C43" s="23" t="s">
        <v>280</v>
      </c>
      <c r="D43" s="24">
        <v>45529</v>
      </c>
      <c r="E43" s="23" t="s">
        <v>110</v>
      </c>
      <c r="F43" s="23" t="s">
        <v>9</v>
      </c>
      <c r="G43" s="23">
        <v>2</v>
      </c>
      <c r="H43" s="23">
        <v>2</v>
      </c>
      <c r="I43" s="23">
        <v>18</v>
      </c>
    </row>
    <row r="44" spans="1:9" x14ac:dyDescent="0.25">
      <c r="A44" s="23" t="s">
        <v>112</v>
      </c>
      <c r="B44" s="23" t="s">
        <v>281</v>
      </c>
      <c r="C44" s="23"/>
      <c r="D44" s="24">
        <v>45529</v>
      </c>
      <c r="E44" s="23" t="s">
        <v>113</v>
      </c>
      <c r="F44" s="23" t="s">
        <v>9</v>
      </c>
      <c r="G44" s="23">
        <v>0</v>
      </c>
      <c r="H44" s="23">
        <v>0</v>
      </c>
      <c r="I44" s="23">
        <v>0</v>
      </c>
    </row>
    <row r="45" spans="1:9" x14ac:dyDescent="0.25">
      <c r="A45" s="23" t="s">
        <v>114</v>
      </c>
      <c r="B45" s="23" t="s">
        <v>283</v>
      </c>
      <c r="C45" s="23" t="s">
        <v>282</v>
      </c>
      <c r="D45" s="24">
        <v>45528</v>
      </c>
      <c r="E45" s="23" t="s">
        <v>115</v>
      </c>
      <c r="F45" s="23" t="s">
        <v>9</v>
      </c>
      <c r="G45" s="23">
        <v>15</v>
      </c>
      <c r="H45" s="23">
        <v>4</v>
      </c>
      <c r="I45" s="23">
        <v>32</v>
      </c>
    </row>
    <row r="46" spans="1:9" x14ac:dyDescent="0.25">
      <c r="A46" s="23" t="s">
        <v>114</v>
      </c>
      <c r="B46" s="23" t="s">
        <v>283</v>
      </c>
      <c r="C46" s="23" t="s">
        <v>282</v>
      </c>
      <c r="D46" s="24">
        <v>45528</v>
      </c>
      <c r="E46" s="23" t="s">
        <v>117</v>
      </c>
      <c r="F46" s="23" t="s">
        <v>9</v>
      </c>
      <c r="G46" s="23">
        <v>8</v>
      </c>
      <c r="H46" s="23">
        <v>5</v>
      </c>
      <c r="I46" s="23">
        <v>29</v>
      </c>
    </row>
    <row r="47" spans="1:9" x14ac:dyDescent="0.25">
      <c r="A47" s="23" t="s">
        <v>114</v>
      </c>
      <c r="B47" s="23" t="s">
        <v>283</v>
      </c>
      <c r="C47" s="23" t="s">
        <v>282</v>
      </c>
      <c r="D47" s="24">
        <v>45528</v>
      </c>
      <c r="E47" s="23" t="s">
        <v>119</v>
      </c>
      <c r="F47" s="23" t="s">
        <v>9</v>
      </c>
      <c r="G47" s="23">
        <v>14</v>
      </c>
      <c r="H47" s="23">
        <v>5</v>
      </c>
      <c r="I47" s="23">
        <v>78</v>
      </c>
    </row>
    <row r="48" spans="1:9" x14ac:dyDescent="0.25">
      <c r="A48" s="26" t="s">
        <v>191</v>
      </c>
      <c r="B48" s="26" t="s">
        <v>284</v>
      </c>
      <c r="C48" s="26" t="s">
        <v>285</v>
      </c>
      <c r="D48" s="27">
        <v>45516</v>
      </c>
      <c r="E48" s="26" t="s">
        <v>192</v>
      </c>
      <c r="F48" s="26" t="s">
        <v>9</v>
      </c>
      <c r="G48" s="26">
        <v>37</v>
      </c>
      <c r="H48" s="26">
        <v>7</v>
      </c>
      <c r="I48" s="26">
        <v>9065</v>
      </c>
    </row>
    <row r="49" spans="1:9" x14ac:dyDescent="0.25">
      <c r="A49" s="26" t="s">
        <v>191</v>
      </c>
      <c r="B49" s="26" t="s">
        <v>284</v>
      </c>
      <c r="C49" s="26" t="s">
        <v>285</v>
      </c>
      <c r="D49" s="27">
        <v>45516</v>
      </c>
      <c r="E49" s="26" t="s">
        <v>194</v>
      </c>
      <c r="F49" s="26" t="s">
        <v>9</v>
      </c>
      <c r="G49" s="26">
        <v>29</v>
      </c>
      <c r="H49" s="26">
        <v>6</v>
      </c>
      <c r="I49" s="26">
        <v>5767</v>
      </c>
    </row>
    <row r="50" spans="1:9" x14ac:dyDescent="0.25">
      <c r="A50" s="26" t="s">
        <v>191</v>
      </c>
      <c r="B50" s="26" t="s">
        <v>284</v>
      </c>
      <c r="C50" s="26" t="s">
        <v>285</v>
      </c>
      <c r="D50" s="27">
        <v>45516</v>
      </c>
      <c r="E50" s="26" t="s">
        <v>196</v>
      </c>
      <c r="F50" s="26" t="s">
        <v>9</v>
      </c>
      <c r="G50" s="26">
        <v>23</v>
      </c>
      <c r="H50" s="26">
        <v>6</v>
      </c>
      <c r="I50" s="26">
        <v>6975</v>
      </c>
    </row>
    <row r="51" spans="1:9" x14ac:dyDescent="0.25">
      <c r="A51" s="26" t="s">
        <v>191</v>
      </c>
      <c r="B51" s="26" t="s">
        <v>284</v>
      </c>
      <c r="C51" s="26" t="s">
        <v>285</v>
      </c>
      <c r="D51" s="27">
        <v>45516</v>
      </c>
      <c r="E51" s="26" t="s">
        <v>198</v>
      </c>
      <c r="F51" s="26" t="s">
        <v>9</v>
      </c>
      <c r="G51" s="26">
        <v>36</v>
      </c>
      <c r="H51" s="26">
        <v>7</v>
      </c>
      <c r="I51" s="26">
        <v>5700</v>
      </c>
    </row>
    <row r="52" spans="1:9" x14ac:dyDescent="0.25">
      <c r="A52" s="26" t="s">
        <v>191</v>
      </c>
      <c r="B52" s="26" t="s">
        <v>284</v>
      </c>
      <c r="C52" s="26" t="s">
        <v>285</v>
      </c>
      <c r="D52" s="27">
        <v>45516</v>
      </c>
      <c r="E52" s="26" t="s">
        <v>200</v>
      </c>
      <c r="F52" s="26" t="s">
        <v>9</v>
      </c>
      <c r="G52" s="26">
        <v>6</v>
      </c>
      <c r="H52" s="26">
        <v>1</v>
      </c>
      <c r="I52" s="26">
        <v>4800</v>
      </c>
    </row>
    <row r="53" spans="1:9" x14ac:dyDescent="0.25">
      <c r="A53" s="26" t="s">
        <v>191</v>
      </c>
      <c r="B53" s="26" t="s">
        <v>284</v>
      </c>
      <c r="C53" s="26" t="s">
        <v>285</v>
      </c>
      <c r="D53" s="27">
        <v>45516</v>
      </c>
      <c r="E53" s="26" t="s">
        <v>202</v>
      </c>
      <c r="F53" s="26" t="s">
        <v>9</v>
      </c>
      <c r="G53" s="26">
        <v>30</v>
      </c>
      <c r="H53" s="26">
        <v>10</v>
      </c>
      <c r="I53" s="26">
        <v>4560</v>
      </c>
    </row>
    <row r="54" spans="1:9" x14ac:dyDescent="0.25">
      <c r="A54" s="26" t="s">
        <v>191</v>
      </c>
      <c r="B54" s="26" t="s">
        <v>284</v>
      </c>
      <c r="C54" s="26" t="s">
        <v>285</v>
      </c>
      <c r="D54" s="27">
        <v>45516</v>
      </c>
      <c r="E54" s="26" t="s">
        <v>204</v>
      </c>
      <c r="F54" s="26" t="s">
        <v>9</v>
      </c>
      <c r="G54" s="26">
        <v>9</v>
      </c>
      <c r="H54" s="26">
        <v>4</v>
      </c>
      <c r="I54" s="26">
        <v>13865</v>
      </c>
    </row>
    <row r="55" spans="1:9" x14ac:dyDescent="0.25">
      <c r="A55" s="26" t="s">
        <v>191</v>
      </c>
      <c r="B55" s="26" t="s">
        <v>284</v>
      </c>
      <c r="C55" s="26" t="s">
        <v>285</v>
      </c>
      <c r="D55" s="27">
        <v>45516</v>
      </c>
      <c r="E55" s="26" t="s">
        <v>206</v>
      </c>
      <c r="F55" s="26" t="s">
        <v>9</v>
      </c>
      <c r="G55" s="26">
        <v>21</v>
      </c>
      <c r="H55" s="26">
        <v>6</v>
      </c>
      <c r="I55" s="26">
        <v>14055</v>
      </c>
    </row>
    <row r="56" spans="1:9" x14ac:dyDescent="0.25">
      <c r="A56" s="26" t="s">
        <v>208</v>
      </c>
      <c r="B56" s="26" t="s">
        <v>286</v>
      </c>
      <c r="C56" s="26" t="s">
        <v>287</v>
      </c>
      <c r="D56" s="27">
        <v>45516</v>
      </c>
      <c r="E56" s="23" t="s">
        <v>209</v>
      </c>
      <c r="F56" s="23" t="s">
        <v>9</v>
      </c>
      <c r="G56" s="23">
        <v>35</v>
      </c>
      <c r="H56" s="23">
        <v>5</v>
      </c>
      <c r="I56" s="23">
        <v>4890</v>
      </c>
    </row>
    <row r="57" spans="1:9" x14ac:dyDescent="0.25">
      <c r="A57" s="26" t="s">
        <v>208</v>
      </c>
      <c r="B57" s="26" t="s">
        <v>286</v>
      </c>
      <c r="C57" s="26" t="s">
        <v>287</v>
      </c>
      <c r="D57" s="27">
        <v>45516</v>
      </c>
      <c r="E57" s="23" t="s">
        <v>210</v>
      </c>
      <c r="F57" s="23" t="s">
        <v>9</v>
      </c>
      <c r="G57" s="23">
        <v>16</v>
      </c>
      <c r="H57" s="23">
        <v>6</v>
      </c>
      <c r="I57" s="23">
        <v>22260</v>
      </c>
    </row>
    <row r="58" spans="1:9" x14ac:dyDescent="0.25">
      <c r="A58" s="26" t="s">
        <v>208</v>
      </c>
      <c r="B58" s="26" t="s">
        <v>286</v>
      </c>
      <c r="C58" s="26" t="s">
        <v>287</v>
      </c>
      <c r="D58" s="27">
        <v>45516</v>
      </c>
      <c r="E58" s="23" t="s">
        <v>211</v>
      </c>
      <c r="F58" s="23" t="s">
        <v>9</v>
      </c>
      <c r="G58" s="23">
        <v>43</v>
      </c>
      <c r="H58" s="23">
        <v>4</v>
      </c>
      <c r="I58" s="23">
        <v>37110</v>
      </c>
    </row>
    <row r="59" spans="1:9" x14ac:dyDescent="0.25">
      <c r="A59" s="26" t="s">
        <v>208</v>
      </c>
      <c r="B59" s="26" t="s">
        <v>286</v>
      </c>
      <c r="C59" s="26" t="s">
        <v>287</v>
      </c>
      <c r="D59" s="27">
        <v>45516</v>
      </c>
      <c r="E59" s="23" t="s">
        <v>212</v>
      </c>
      <c r="F59" s="23" t="s">
        <v>9</v>
      </c>
      <c r="G59" s="23">
        <v>21</v>
      </c>
      <c r="H59" s="23">
        <v>5</v>
      </c>
      <c r="I59" s="23">
        <v>23760</v>
      </c>
    </row>
    <row r="60" spans="1:9" x14ac:dyDescent="0.25">
      <c r="A60" s="26" t="s">
        <v>208</v>
      </c>
      <c r="B60" s="26" t="s">
        <v>286</v>
      </c>
      <c r="C60" s="26" t="s">
        <v>287</v>
      </c>
      <c r="D60" s="27">
        <v>45516</v>
      </c>
      <c r="E60" s="23" t="s">
        <v>213</v>
      </c>
      <c r="F60" s="23" t="s">
        <v>9</v>
      </c>
      <c r="G60" s="23">
        <v>20</v>
      </c>
      <c r="H60" s="23">
        <v>6</v>
      </c>
      <c r="I60" s="23">
        <v>1470</v>
      </c>
    </row>
    <row r="61" spans="1:9" x14ac:dyDescent="0.25">
      <c r="A61" s="26" t="s">
        <v>208</v>
      </c>
      <c r="B61" s="26" t="s">
        <v>286</v>
      </c>
      <c r="C61" s="26" t="s">
        <v>287</v>
      </c>
      <c r="D61" s="27">
        <v>45516</v>
      </c>
      <c r="E61" s="23" t="s">
        <v>214</v>
      </c>
      <c r="F61" s="23" t="s">
        <v>9</v>
      </c>
      <c r="G61" s="23">
        <v>21</v>
      </c>
      <c r="H61" s="23">
        <v>4</v>
      </c>
      <c r="I61" s="23">
        <v>2020</v>
      </c>
    </row>
    <row r="62" spans="1:9" x14ac:dyDescent="0.25">
      <c r="A62" s="26" t="s">
        <v>208</v>
      </c>
      <c r="B62" s="26" t="s">
        <v>286</v>
      </c>
      <c r="C62" s="26" t="s">
        <v>287</v>
      </c>
      <c r="D62" s="27">
        <v>45516</v>
      </c>
      <c r="E62" s="23" t="s">
        <v>215</v>
      </c>
      <c r="F62" s="23" t="s">
        <v>9</v>
      </c>
      <c r="G62" s="23">
        <v>25</v>
      </c>
      <c r="H62" s="23">
        <v>7</v>
      </c>
      <c r="I62" s="23">
        <v>22436</v>
      </c>
    </row>
    <row r="63" spans="1:9" x14ac:dyDescent="0.25">
      <c r="A63" s="26" t="s">
        <v>208</v>
      </c>
      <c r="B63" s="26" t="s">
        <v>286</v>
      </c>
      <c r="C63" s="26" t="s">
        <v>287</v>
      </c>
      <c r="D63" s="27">
        <v>45516</v>
      </c>
      <c r="E63" s="23" t="s">
        <v>216</v>
      </c>
      <c r="F63" s="23" t="s">
        <v>9</v>
      </c>
      <c r="G63" s="23">
        <v>29</v>
      </c>
      <c r="H63" s="23">
        <v>6</v>
      </c>
      <c r="I63" s="23">
        <v>6832</v>
      </c>
    </row>
    <row r="64" spans="1:9" x14ac:dyDescent="0.25">
      <c r="A64" s="26" t="s">
        <v>208</v>
      </c>
      <c r="B64" s="26" t="s">
        <v>286</v>
      </c>
      <c r="C64" s="26" t="s">
        <v>287</v>
      </c>
      <c r="D64" s="27">
        <v>45516</v>
      </c>
      <c r="E64" s="23" t="s">
        <v>217</v>
      </c>
      <c r="F64" s="23" t="s">
        <v>9</v>
      </c>
      <c r="G64" s="23">
        <v>41</v>
      </c>
      <c r="H64" s="23">
        <v>7</v>
      </c>
      <c r="I64" s="23">
        <v>10300</v>
      </c>
    </row>
    <row r="65" spans="1:9" x14ac:dyDescent="0.25">
      <c r="A65" s="26" t="s">
        <v>208</v>
      </c>
      <c r="B65" s="26" t="s">
        <v>286</v>
      </c>
      <c r="C65" s="26" t="s">
        <v>287</v>
      </c>
      <c r="D65" s="27">
        <v>45516</v>
      </c>
      <c r="E65" s="23" t="s">
        <v>218</v>
      </c>
      <c r="F65" s="23" t="s">
        <v>9</v>
      </c>
      <c r="G65" s="23">
        <v>29</v>
      </c>
      <c r="H65" s="23">
        <v>4</v>
      </c>
      <c r="I65" s="23">
        <v>5550</v>
      </c>
    </row>
    <row r="66" spans="1:9" x14ac:dyDescent="0.25">
      <c r="A66" s="23" t="s">
        <v>121</v>
      </c>
      <c r="B66" s="23" t="s">
        <v>288</v>
      </c>
      <c r="C66" s="23" t="s">
        <v>289</v>
      </c>
      <c r="D66" s="24">
        <v>45524</v>
      </c>
      <c r="E66" s="23" t="s">
        <v>122</v>
      </c>
      <c r="F66" s="23" t="s">
        <v>9</v>
      </c>
      <c r="G66" s="23">
        <v>18</v>
      </c>
      <c r="H66" s="23">
        <v>8</v>
      </c>
      <c r="I66" s="23">
        <v>7157</v>
      </c>
    </row>
    <row r="67" spans="1:9" x14ac:dyDescent="0.25">
      <c r="A67" s="23" t="s">
        <v>121</v>
      </c>
      <c r="B67" s="23" t="s">
        <v>288</v>
      </c>
      <c r="C67" s="23" t="s">
        <v>289</v>
      </c>
      <c r="D67" s="24">
        <v>45524</v>
      </c>
      <c r="E67" s="23" t="s">
        <v>125</v>
      </c>
      <c r="F67" s="23" t="s">
        <v>9</v>
      </c>
      <c r="G67" s="23">
        <v>17</v>
      </c>
      <c r="H67" s="23">
        <v>4</v>
      </c>
      <c r="I67" s="23">
        <v>622</v>
      </c>
    </row>
    <row r="68" spans="1:9" x14ac:dyDescent="0.25">
      <c r="A68" s="23" t="s">
        <v>121</v>
      </c>
      <c r="B68" s="23" t="s">
        <v>288</v>
      </c>
      <c r="C68" s="23" t="s">
        <v>289</v>
      </c>
      <c r="D68" s="24">
        <v>45524</v>
      </c>
      <c r="E68" s="23" t="s">
        <v>126</v>
      </c>
      <c r="F68" s="23" t="s">
        <v>9</v>
      </c>
      <c r="G68" s="23">
        <v>4</v>
      </c>
      <c r="H68" s="23">
        <v>3</v>
      </c>
      <c r="I68" s="23">
        <v>1652</v>
      </c>
    </row>
    <row r="69" spans="1:9" x14ac:dyDescent="0.25">
      <c r="A69" s="23" t="s">
        <v>121</v>
      </c>
      <c r="B69" s="23" t="s">
        <v>288</v>
      </c>
      <c r="C69" s="23" t="s">
        <v>289</v>
      </c>
      <c r="D69" s="24">
        <v>45524</v>
      </c>
      <c r="E69" s="23" t="s">
        <v>128</v>
      </c>
      <c r="F69" s="23" t="s">
        <v>9</v>
      </c>
      <c r="G69" s="23">
        <v>12</v>
      </c>
      <c r="H69" s="23">
        <v>4</v>
      </c>
      <c r="I69" s="23">
        <v>5930</v>
      </c>
    </row>
    <row r="70" spans="1:9" x14ac:dyDescent="0.25">
      <c r="A70" s="23" t="s">
        <v>130</v>
      </c>
      <c r="B70" s="23" t="s">
        <v>290</v>
      </c>
      <c r="C70" s="23" t="s">
        <v>291</v>
      </c>
      <c r="D70" s="24">
        <v>45525</v>
      </c>
      <c r="E70" s="23" t="s">
        <v>131</v>
      </c>
      <c r="F70" s="23" t="s">
        <v>9</v>
      </c>
      <c r="G70" s="23">
        <v>17</v>
      </c>
      <c r="H70" s="23">
        <v>3</v>
      </c>
      <c r="I70" s="23">
        <v>805</v>
      </c>
    </row>
    <row r="71" spans="1:9" x14ac:dyDescent="0.25">
      <c r="A71" s="23" t="s">
        <v>132</v>
      </c>
      <c r="B71" s="23" t="s">
        <v>292</v>
      </c>
      <c r="C71" s="23" t="s">
        <v>293</v>
      </c>
      <c r="D71" s="24">
        <v>45526</v>
      </c>
      <c r="E71" s="23" t="s">
        <v>133</v>
      </c>
      <c r="F71" s="23" t="s">
        <v>9</v>
      </c>
      <c r="G71" s="23">
        <v>1</v>
      </c>
      <c r="H71" s="23">
        <v>1</v>
      </c>
      <c r="I71" s="23">
        <v>15</v>
      </c>
    </row>
    <row r="72" spans="1:9" x14ac:dyDescent="0.25">
      <c r="A72" s="23" t="s">
        <v>132</v>
      </c>
      <c r="B72" s="23" t="s">
        <v>292</v>
      </c>
      <c r="C72" s="23" t="s">
        <v>293</v>
      </c>
      <c r="D72" s="24">
        <v>45526</v>
      </c>
      <c r="E72" s="23" t="s">
        <v>134</v>
      </c>
      <c r="F72" s="23" t="s">
        <v>9</v>
      </c>
      <c r="G72" s="23">
        <v>1</v>
      </c>
      <c r="H72" s="23">
        <v>1</v>
      </c>
      <c r="I72" s="23">
        <v>20</v>
      </c>
    </row>
    <row r="73" spans="1:9" x14ac:dyDescent="0.25">
      <c r="A73" s="23" t="s">
        <v>138</v>
      </c>
      <c r="B73" s="23" t="s">
        <v>294</v>
      </c>
      <c r="C73" s="23" t="s">
        <v>295</v>
      </c>
      <c r="D73" s="24">
        <v>45527</v>
      </c>
      <c r="E73" s="23" t="s">
        <v>139</v>
      </c>
      <c r="F73" s="23" t="s">
        <v>9</v>
      </c>
      <c r="G73" s="23">
        <v>6</v>
      </c>
      <c r="H73" s="23">
        <v>4</v>
      </c>
      <c r="I73" s="23">
        <v>1825</v>
      </c>
    </row>
    <row r="74" spans="1:9" x14ac:dyDescent="0.25">
      <c r="A74" s="23" t="s">
        <v>138</v>
      </c>
      <c r="B74" s="23" t="s">
        <v>296</v>
      </c>
      <c r="C74" s="23" t="s">
        <v>297</v>
      </c>
      <c r="D74" s="24">
        <v>45527</v>
      </c>
      <c r="E74" s="23" t="s">
        <v>330</v>
      </c>
      <c r="F74" s="23" t="s">
        <v>9</v>
      </c>
      <c r="G74" s="23">
        <v>0</v>
      </c>
      <c r="H74" s="23">
        <v>0</v>
      </c>
      <c r="I74" s="23">
        <v>0</v>
      </c>
    </row>
    <row r="75" spans="1:9" x14ac:dyDescent="0.25">
      <c r="A75" s="23" t="s">
        <v>141</v>
      </c>
      <c r="B75" s="23" t="s">
        <v>298</v>
      </c>
      <c r="C75" s="23" t="s">
        <v>299</v>
      </c>
      <c r="D75" s="24">
        <v>45528</v>
      </c>
      <c r="E75" s="23" t="s">
        <v>142</v>
      </c>
      <c r="F75" s="23" t="s">
        <v>9</v>
      </c>
      <c r="G75" s="23">
        <v>14</v>
      </c>
      <c r="H75" s="23">
        <v>5</v>
      </c>
      <c r="I75" s="23">
        <v>478</v>
      </c>
    </row>
    <row r="76" spans="1:9" x14ac:dyDescent="0.25">
      <c r="A76" s="23" t="s">
        <v>141</v>
      </c>
      <c r="B76" s="23" t="s">
        <v>298</v>
      </c>
      <c r="C76" s="23" t="s">
        <v>299</v>
      </c>
      <c r="D76" s="24">
        <v>45528</v>
      </c>
      <c r="E76" s="23" t="s">
        <v>143</v>
      </c>
      <c r="F76" s="23" t="s">
        <v>9</v>
      </c>
      <c r="G76" s="23">
        <v>8</v>
      </c>
      <c r="H76" s="23">
        <v>5</v>
      </c>
      <c r="I76" s="23">
        <v>1070</v>
      </c>
    </row>
    <row r="77" spans="1:9" x14ac:dyDescent="0.25">
      <c r="A77" s="23" t="s">
        <v>141</v>
      </c>
      <c r="B77" s="23" t="s">
        <v>298</v>
      </c>
      <c r="C77" s="23" t="s">
        <v>299</v>
      </c>
      <c r="D77" s="24">
        <v>45528</v>
      </c>
      <c r="E77" s="23" t="s">
        <v>144</v>
      </c>
      <c r="F77" s="23" t="s">
        <v>9</v>
      </c>
      <c r="G77" s="23">
        <v>12</v>
      </c>
      <c r="H77" s="23">
        <v>3</v>
      </c>
      <c r="I77" s="23">
        <v>70</v>
      </c>
    </row>
    <row r="78" spans="1:9" x14ac:dyDescent="0.25">
      <c r="A78" s="23" t="s">
        <v>148</v>
      </c>
      <c r="B78" s="23" t="s">
        <v>300</v>
      </c>
      <c r="C78" s="23" t="s">
        <v>301</v>
      </c>
      <c r="D78" s="24">
        <v>45529</v>
      </c>
      <c r="E78" s="23" t="s">
        <v>101</v>
      </c>
      <c r="F78" s="23" t="s">
        <v>9</v>
      </c>
      <c r="G78" s="23">
        <v>1</v>
      </c>
      <c r="H78" s="23">
        <v>1</v>
      </c>
      <c r="I78" s="23">
        <v>30</v>
      </c>
    </row>
    <row r="79" spans="1:9" x14ac:dyDescent="0.25">
      <c r="A79" s="23" t="s">
        <v>150</v>
      </c>
      <c r="B79" s="28" t="s">
        <v>302</v>
      </c>
      <c r="C79" s="28" t="s">
        <v>303</v>
      </c>
      <c r="D79" s="29">
        <v>45530</v>
      </c>
      <c r="E79" s="23" t="s">
        <v>151</v>
      </c>
      <c r="F79" s="23" t="s">
        <v>9</v>
      </c>
      <c r="G79" s="23">
        <v>7</v>
      </c>
      <c r="H79" s="23">
        <v>6</v>
      </c>
      <c r="I79" s="23">
        <v>76065</v>
      </c>
    </row>
    <row r="80" spans="1:9" x14ac:dyDescent="0.25">
      <c r="A80" s="23" t="s">
        <v>153</v>
      </c>
      <c r="B80" s="23" t="s">
        <v>304</v>
      </c>
      <c r="C80" s="23" t="s">
        <v>305</v>
      </c>
      <c r="D80" s="24">
        <v>45531</v>
      </c>
      <c r="E80" s="23" t="s">
        <v>154</v>
      </c>
      <c r="F80" s="23" t="s">
        <v>9</v>
      </c>
      <c r="G80" s="23">
        <v>23</v>
      </c>
      <c r="H80" s="23">
        <v>9</v>
      </c>
      <c r="I80" s="23">
        <v>70480</v>
      </c>
    </row>
    <row r="81" spans="1:9" x14ac:dyDescent="0.25">
      <c r="A81" s="23" t="s">
        <v>156</v>
      </c>
      <c r="B81" s="23" t="s">
        <v>306</v>
      </c>
      <c r="C81" s="23" t="s">
        <v>307</v>
      </c>
      <c r="D81" s="24">
        <v>45532</v>
      </c>
      <c r="E81" s="23" t="s">
        <v>341</v>
      </c>
      <c r="F81" s="23" t="s">
        <v>9</v>
      </c>
      <c r="G81" s="23">
        <v>0</v>
      </c>
      <c r="H81" s="23">
        <v>0</v>
      </c>
      <c r="I81" s="23">
        <v>0</v>
      </c>
    </row>
    <row r="82" spans="1:9" x14ac:dyDescent="0.25">
      <c r="A82" s="23" t="s">
        <v>157</v>
      </c>
      <c r="B82" s="23" t="s">
        <v>308</v>
      </c>
      <c r="C82" s="23" t="s">
        <v>309</v>
      </c>
      <c r="D82" s="24">
        <v>45530</v>
      </c>
      <c r="E82" s="23" t="s">
        <v>158</v>
      </c>
      <c r="F82" s="23" t="s">
        <v>9</v>
      </c>
      <c r="G82" s="23">
        <v>22</v>
      </c>
      <c r="H82" s="23">
        <v>8</v>
      </c>
      <c r="I82" s="23">
        <v>2267</v>
      </c>
    </row>
    <row r="83" spans="1:9" x14ac:dyDescent="0.25">
      <c r="A83" s="23" t="s">
        <v>157</v>
      </c>
      <c r="B83" s="23" t="s">
        <v>308</v>
      </c>
      <c r="C83" s="23" t="s">
        <v>309</v>
      </c>
      <c r="D83" s="24">
        <v>45530</v>
      </c>
      <c r="E83" s="23" t="s">
        <v>159</v>
      </c>
      <c r="F83" s="23" t="s">
        <v>9</v>
      </c>
      <c r="G83" s="23">
        <v>25</v>
      </c>
      <c r="H83" s="23">
        <v>7</v>
      </c>
      <c r="I83" s="23">
        <v>3515</v>
      </c>
    </row>
    <row r="84" spans="1:9" x14ac:dyDescent="0.25">
      <c r="A84" s="23" t="s">
        <v>162</v>
      </c>
      <c r="B84" s="23" t="s">
        <v>310</v>
      </c>
      <c r="C84" s="23" t="s">
        <v>311</v>
      </c>
      <c r="D84" s="24">
        <v>45531</v>
      </c>
      <c r="E84" s="23" t="s">
        <v>163</v>
      </c>
      <c r="F84" s="23" t="s">
        <v>9</v>
      </c>
      <c r="G84" s="23">
        <v>10</v>
      </c>
      <c r="H84" s="23">
        <v>3</v>
      </c>
      <c r="I84" s="23">
        <v>6870</v>
      </c>
    </row>
    <row r="85" spans="1:9" x14ac:dyDescent="0.25">
      <c r="A85" s="23" t="s">
        <v>165</v>
      </c>
      <c r="B85" s="23" t="s">
        <v>312</v>
      </c>
      <c r="C85" s="23" t="s">
        <v>313</v>
      </c>
      <c r="D85" s="24">
        <v>45532</v>
      </c>
      <c r="E85" s="23" t="s">
        <v>166</v>
      </c>
      <c r="F85" s="23" t="s">
        <v>9</v>
      </c>
      <c r="G85" s="23">
        <v>15</v>
      </c>
      <c r="H85" s="23">
        <v>8</v>
      </c>
      <c r="I85" s="23">
        <v>71840</v>
      </c>
    </row>
    <row r="86" spans="1:9" x14ac:dyDescent="0.25">
      <c r="A86" s="23" t="s">
        <v>165</v>
      </c>
      <c r="B86" s="23" t="s">
        <v>312</v>
      </c>
      <c r="C86" s="23" t="s">
        <v>313</v>
      </c>
      <c r="D86" s="24">
        <v>45532</v>
      </c>
      <c r="E86" s="23" t="s">
        <v>167</v>
      </c>
      <c r="F86" s="23" t="s">
        <v>9</v>
      </c>
      <c r="G86" s="23">
        <v>21</v>
      </c>
      <c r="H86" s="23">
        <v>8</v>
      </c>
      <c r="I86" s="23">
        <v>107750</v>
      </c>
    </row>
    <row r="87" spans="1:9" x14ac:dyDescent="0.25">
      <c r="A87" s="23" t="s">
        <v>170</v>
      </c>
      <c r="B87" s="23" t="s">
        <v>314</v>
      </c>
      <c r="C87" s="23" t="s">
        <v>315</v>
      </c>
      <c r="D87" s="24">
        <v>45517</v>
      </c>
      <c r="E87" s="23" t="s">
        <v>171</v>
      </c>
      <c r="F87" s="23" t="s">
        <v>9</v>
      </c>
      <c r="G87" s="23">
        <v>7</v>
      </c>
      <c r="H87" s="23">
        <v>4</v>
      </c>
      <c r="I87" s="23">
        <v>848</v>
      </c>
    </row>
    <row r="88" spans="1:9" x14ac:dyDescent="0.25">
      <c r="A88" s="23" t="s">
        <v>170</v>
      </c>
      <c r="B88" s="23" t="s">
        <v>314</v>
      </c>
      <c r="C88" s="23" t="s">
        <v>315</v>
      </c>
      <c r="D88" s="24">
        <v>45517</v>
      </c>
      <c r="E88" s="23" t="s">
        <v>172</v>
      </c>
      <c r="F88" s="23" t="s">
        <v>9</v>
      </c>
      <c r="G88" s="23">
        <v>2</v>
      </c>
      <c r="H88" s="23">
        <v>2</v>
      </c>
      <c r="I88" s="23">
        <v>72</v>
      </c>
    </row>
    <row r="89" spans="1:9" x14ac:dyDescent="0.25">
      <c r="A89" s="23" t="s">
        <v>141</v>
      </c>
      <c r="B89" s="23" t="s">
        <v>316</v>
      </c>
      <c r="C89" s="23" t="s">
        <v>317</v>
      </c>
      <c r="D89" s="24">
        <v>45524</v>
      </c>
      <c r="E89" s="23" t="s">
        <v>336</v>
      </c>
      <c r="F89" s="23" t="s">
        <v>9</v>
      </c>
      <c r="G89" s="23">
        <v>0</v>
      </c>
      <c r="H89" s="23">
        <v>0</v>
      </c>
      <c r="I89" s="23">
        <v>0</v>
      </c>
    </row>
    <row r="90" spans="1:9" x14ac:dyDescent="0.25">
      <c r="A90" s="23" t="s">
        <v>175</v>
      </c>
      <c r="B90" s="23" t="s">
        <v>320</v>
      </c>
      <c r="C90" s="23" t="s">
        <v>321</v>
      </c>
      <c r="D90" s="24">
        <v>45519</v>
      </c>
      <c r="E90" s="23" t="s">
        <v>335</v>
      </c>
      <c r="F90" s="23" t="s">
        <v>9</v>
      </c>
      <c r="G90" s="23">
        <v>0</v>
      </c>
      <c r="H90" s="23">
        <v>0</v>
      </c>
      <c r="I90" s="23">
        <v>0</v>
      </c>
    </row>
    <row r="91" spans="1:9" x14ac:dyDescent="0.25">
      <c r="A91" s="23" t="s">
        <v>176</v>
      </c>
      <c r="B91" s="23" t="s">
        <v>318</v>
      </c>
      <c r="C91" s="23" t="s">
        <v>319</v>
      </c>
      <c r="D91" s="24">
        <v>45522</v>
      </c>
      <c r="E91" s="23" t="s">
        <v>177</v>
      </c>
      <c r="F91" s="23" t="s">
        <v>9</v>
      </c>
      <c r="G91" s="23">
        <v>19</v>
      </c>
      <c r="H91" s="23">
        <v>2</v>
      </c>
      <c r="I91" s="23">
        <v>17000</v>
      </c>
    </row>
    <row r="92" spans="1:9" x14ac:dyDescent="0.25">
      <c r="A92" s="23" t="s">
        <v>176</v>
      </c>
      <c r="B92" s="23" t="s">
        <v>318</v>
      </c>
      <c r="C92" s="23" t="s">
        <v>319</v>
      </c>
      <c r="D92" s="24">
        <v>45522</v>
      </c>
      <c r="E92" s="23" t="s">
        <v>178</v>
      </c>
      <c r="F92" s="23" t="s">
        <v>9</v>
      </c>
      <c r="G92" s="23">
        <v>5</v>
      </c>
      <c r="H92" s="23">
        <v>5</v>
      </c>
      <c r="I92" s="23">
        <v>40127</v>
      </c>
    </row>
    <row r="93" spans="1:9" x14ac:dyDescent="0.25">
      <c r="A93" s="23" t="s">
        <v>181</v>
      </c>
      <c r="B93" s="23" t="s">
        <v>322</v>
      </c>
      <c r="C93" s="23" t="s">
        <v>323</v>
      </c>
      <c r="D93" s="24">
        <v>45522</v>
      </c>
      <c r="E93" s="23" t="s">
        <v>333</v>
      </c>
      <c r="F93" s="23" t="s">
        <v>9</v>
      </c>
      <c r="G93" s="23">
        <v>0</v>
      </c>
      <c r="H93" s="23">
        <v>0</v>
      </c>
      <c r="I93" s="23">
        <v>0</v>
      </c>
    </row>
    <row r="94" spans="1:9" x14ac:dyDescent="0.25">
      <c r="A94" s="23" t="s">
        <v>182</v>
      </c>
      <c r="B94" s="23" t="s">
        <v>324</v>
      </c>
      <c r="C94" s="23" t="s">
        <v>325</v>
      </c>
      <c r="D94" s="24">
        <v>45522</v>
      </c>
      <c r="E94" s="23" t="s">
        <v>183</v>
      </c>
      <c r="F94" s="23" t="s">
        <v>9</v>
      </c>
      <c r="G94" s="23">
        <v>9</v>
      </c>
      <c r="H94" s="23">
        <v>4</v>
      </c>
      <c r="I94" s="23">
        <v>58</v>
      </c>
    </row>
    <row r="95" spans="1:9" x14ac:dyDescent="0.25">
      <c r="A95" s="23" t="s">
        <v>182</v>
      </c>
      <c r="B95" s="23" t="s">
        <v>324</v>
      </c>
      <c r="C95" s="23" t="s">
        <v>325</v>
      </c>
      <c r="D95" s="24">
        <v>45522</v>
      </c>
      <c r="E95" s="23" t="s">
        <v>184</v>
      </c>
      <c r="F95" s="23" t="s">
        <v>9</v>
      </c>
      <c r="G95" s="23">
        <v>7</v>
      </c>
      <c r="H95" s="23">
        <v>2</v>
      </c>
      <c r="I95" s="23">
        <v>2060</v>
      </c>
    </row>
    <row r="96" spans="1:9" x14ac:dyDescent="0.25">
      <c r="A96" s="23" t="s">
        <v>182</v>
      </c>
      <c r="B96" s="23" t="s">
        <v>324</v>
      </c>
      <c r="C96" s="23" t="s">
        <v>325</v>
      </c>
      <c r="D96" s="24">
        <v>45522</v>
      </c>
      <c r="E96" s="23" t="s">
        <v>185</v>
      </c>
      <c r="F96" s="23" t="s">
        <v>9</v>
      </c>
      <c r="G96" s="23">
        <v>27</v>
      </c>
      <c r="H96" s="23">
        <v>3</v>
      </c>
      <c r="I96" s="23">
        <v>60</v>
      </c>
    </row>
    <row r="97" spans="1:9" x14ac:dyDescent="0.25">
      <c r="A97" s="23" t="s">
        <v>189</v>
      </c>
      <c r="B97" s="23" t="s">
        <v>326</v>
      </c>
      <c r="C97" s="23" t="s">
        <v>327</v>
      </c>
      <c r="D97" s="24">
        <v>45526</v>
      </c>
      <c r="E97" s="23" t="s">
        <v>81</v>
      </c>
      <c r="F97" s="23" t="s">
        <v>9</v>
      </c>
      <c r="G97" s="23">
        <v>6</v>
      </c>
      <c r="H97" s="23">
        <v>2</v>
      </c>
      <c r="I97" s="23">
        <v>22</v>
      </c>
    </row>
    <row r="100" spans="1:9" x14ac:dyDescent="0.25">
      <c r="A100" s="5" t="s">
        <v>379</v>
      </c>
      <c r="B100" s="23" t="s">
        <v>382</v>
      </c>
      <c r="C100" s="23" t="s">
        <v>383</v>
      </c>
      <c r="D100" s="24">
        <v>45891</v>
      </c>
      <c r="E100" s="5" t="s">
        <v>380</v>
      </c>
      <c r="F100" s="5" t="s">
        <v>9</v>
      </c>
      <c r="G100" s="5">
        <v>12</v>
      </c>
      <c r="H100" s="5">
        <v>3</v>
      </c>
      <c r="I100" s="5">
        <v>50400</v>
      </c>
    </row>
    <row r="101" spans="1:9" x14ac:dyDescent="0.25">
      <c r="A101" s="5" t="s">
        <v>384</v>
      </c>
      <c r="B101" s="23" t="s">
        <v>388</v>
      </c>
      <c r="C101" s="23" t="s">
        <v>389</v>
      </c>
      <c r="D101" s="24">
        <v>45892</v>
      </c>
      <c r="E101" s="5" t="s">
        <v>385</v>
      </c>
      <c r="F101" s="5" t="s">
        <v>9</v>
      </c>
      <c r="G101" s="5">
        <v>3</v>
      </c>
      <c r="H101" s="5">
        <v>1</v>
      </c>
      <c r="I101" s="5">
        <v>10</v>
      </c>
    </row>
    <row r="102" spans="1:9" x14ac:dyDescent="0.25">
      <c r="A102" s="5" t="s">
        <v>384</v>
      </c>
      <c r="B102" s="23" t="s">
        <v>388</v>
      </c>
      <c r="C102" s="23" t="s">
        <v>389</v>
      </c>
      <c r="D102" s="24">
        <v>45892</v>
      </c>
      <c r="E102" s="5" t="s">
        <v>387</v>
      </c>
      <c r="F102" s="5" t="s">
        <v>9</v>
      </c>
      <c r="G102" s="5">
        <v>1</v>
      </c>
      <c r="H102" s="5">
        <v>1</v>
      </c>
      <c r="I102" s="5">
        <v>2</v>
      </c>
    </row>
    <row r="103" spans="1:9" x14ac:dyDescent="0.25">
      <c r="A103" s="5" t="s">
        <v>390</v>
      </c>
      <c r="B103" s="23" t="s">
        <v>393</v>
      </c>
      <c r="C103" s="23" t="s">
        <v>394</v>
      </c>
      <c r="D103" s="24">
        <v>45892</v>
      </c>
      <c r="E103" s="5" t="s">
        <v>391</v>
      </c>
      <c r="F103" s="5" t="s">
        <v>9</v>
      </c>
      <c r="G103" s="5">
        <v>0</v>
      </c>
      <c r="H103" s="5">
        <v>0</v>
      </c>
      <c r="I103" s="5">
        <v>0</v>
      </c>
    </row>
    <row r="104" spans="1:9" x14ac:dyDescent="0.25">
      <c r="A104" s="5" t="s">
        <v>395</v>
      </c>
      <c r="B104" s="23" t="s">
        <v>400</v>
      </c>
      <c r="C104" s="23" t="s">
        <v>401</v>
      </c>
      <c r="D104" s="24">
        <v>45892</v>
      </c>
      <c r="E104" s="5" t="s">
        <v>396</v>
      </c>
      <c r="F104" s="5" t="s">
        <v>9</v>
      </c>
      <c r="G104" s="5">
        <v>4</v>
      </c>
      <c r="H104" s="5">
        <v>4</v>
      </c>
      <c r="I104" s="5">
        <v>40</v>
      </c>
    </row>
    <row r="105" spans="1:9" x14ac:dyDescent="0.25">
      <c r="A105" s="5" t="s">
        <v>395</v>
      </c>
      <c r="B105" s="23" t="s">
        <v>400</v>
      </c>
      <c r="C105" s="23" t="s">
        <v>401</v>
      </c>
      <c r="D105" s="24">
        <v>45892</v>
      </c>
      <c r="E105" s="5" t="s">
        <v>398</v>
      </c>
      <c r="F105" s="5" t="s">
        <v>9</v>
      </c>
      <c r="G105" s="5">
        <v>8</v>
      </c>
      <c r="H105" s="5">
        <v>6</v>
      </c>
      <c r="I105" s="5">
        <v>30</v>
      </c>
    </row>
    <row r="106" spans="1:9" x14ac:dyDescent="0.25">
      <c r="A106" s="5" t="s">
        <v>402</v>
      </c>
      <c r="B106" s="23" t="s">
        <v>411</v>
      </c>
      <c r="C106" s="23" t="s">
        <v>412</v>
      </c>
      <c r="D106" s="24">
        <v>45893</v>
      </c>
      <c r="E106" s="5" t="s">
        <v>403</v>
      </c>
      <c r="F106" s="5" t="s">
        <v>9</v>
      </c>
      <c r="G106" s="5">
        <v>8</v>
      </c>
      <c r="H106" s="5">
        <v>2</v>
      </c>
      <c r="I106" s="5">
        <v>42</v>
      </c>
    </row>
    <row r="107" spans="1:9" x14ac:dyDescent="0.25">
      <c r="A107" s="5" t="s">
        <v>402</v>
      </c>
      <c r="B107" s="23" t="s">
        <v>411</v>
      </c>
      <c r="C107" s="23" t="s">
        <v>412</v>
      </c>
      <c r="D107" s="24">
        <v>45893</v>
      </c>
      <c r="E107" s="5" t="s">
        <v>405</v>
      </c>
      <c r="F107" s="5" t="s">
        <v>9</v>
      </c>
      <c r="G107" s="5">
        <v>12</v>
      </c>
      <c r="H107" s="5">
        <v>2</v>
      </c>
      <c r="I107" s="5">
        <v>19</v>
      </c>
    </row>
    <row r="108" spans="1:9" x14ac:dyDescent="0.25">
      <c r="A108" s="5" t="s">
        <v>402</v>
      </c>
      <c r="B108" s="23" t="s">
        <v>411</v>
      </c>
      <c r="C108" s="23" t="s">
        <v>412</v>
      </c>
      <c r="D108" s="24">
        <v>45893</v>
      </c>
      <c r="E108" s="5" t="s">
        <v>407</v>
      </c>
      <c r="F108" s="5" t="s">
        <v>9</v>
      </c>
      <c r="G108" s="5">
        <v>9</v>
      </c>
      <c r="H108" s="5">
        <v>3</v>
      </c>
      <c r="I108" s="5">
        <v>49</v>
      </c>
    </row>
    <row r="109" spans="1:9" x14ac:dyDescent="0.25">
      <c r="A109" s="5" t="s">
        <v>402</v>
      </c>
      <c r="B109" s="23" t="s">
        <v>411</v>
      </c>
      <c r="C109" s="23" t="s">
        <v>412</v>
      </c>
      <c r="D109" s="24">
        <v>45893</v>
      </c>
      <c r="E109" s="5" t="s">
        <v>409</v>
      </c>
      <c r="F109" s="5" t="s">
        <v>9</v>
      </c>
      <c r="G109" s="5">
        <v>9</v>
      </c>
      <c r="H109" s="5">
        <v>5</v>
      </c>
      <c r="I109" s="5">
        <v>13</v>
      </c>
    </row>
    <row r="110" spans="1:9" x14ac:dyDescent="0.25">
      <c r="A110" s="5" t="s">
        <v>413</v>
      </c>
      <c r="B110" s="23" t="s">
        <v>420</v>
      </c>
      <c r="C110" s="23" t="s">
        <v>421</v>
      </c>
      <c r="D110" s="24">
        <v>45893</v>
      </c>
      <c r="E110" s="5" t="s">
        <v>414</v>
      </c>
      <c r="F110" s="5" t="s">
        <v>9</v>
      </c>
      <c r="G110" s="5">
        <v>35</v>
      </c>
      <c r="H110" s="5">
        <v>4</v>
      </c>
      <c r="I110" s="5">
        <v>27</v>
      </c>
    </row>
    <row r="111" spans="1:9" x14ac:dyDescent="0.25">
      <c r="A111" s="5" t="s">
        <v>413</v>
      </c>
      <c r="B111" s="23" t="s">
        <v>420</v>
      </c>
      <c r="C111" s="23" t="s">
        <v>421</v>
      </c>
      <c r="D111" s="24">
        <v>45893</v>
      </c>
      <c r="E111" s="5" t="s">
        <v>416</v>
      </c>
      <c r="F111" s="5" t="s">
        <v>9</v>
      </c>
      <c r="G111" s="5">
        <v>19</v>
      </c>
      <c r="H111" s="5">
        <v>5</v>
      </c>
      <c r="I111" s="5">
        <v>43</v>
      </c>
    </row>
    <row r="112" spans="1:9" x14ac:dyDescent="0.25">
      <c r="A112" s="5" t="s">
        <v>413</v>
      </c>
      <c r="B112" s="23" t="s">
        <v>420</v>
      </c>
      <c r="C112" s="23" t="s">
        <v>421</v>
      </c>
      <c r="D112" s="24">
        <v>45893</v>
      </c>
      <c r="E112" s="5" t="s">
        <v>418</v>
      </c>
      <c r="F112" s="5" t="s">
        <v>9</v>
      </c>
      <c r="G112" s="5">
        <v>13</v>
      </c>
      <c r="H112" s="5">
        <v>5</v>
      </c>
      <c r="I112" s="5">
        <v>42</v>
      </c>
    </row>
    <row r="113" spans="1:11" x14ac:dyDescent="0.25">
      <c r="A113" s="5" t="s">
        <v>422</v>
      </c>
      <c r="B113" s="23" t="s">
        <v>433</v>
      </c>
      <c r="C113" s="23" t="s">
        <v>434</v>
      </c>
      <c r="D113" s="24">
        <v>45894</v>
      </c>
      <c r="E113" s="5" t="s">
        <v>423</v>
      </c>
      <c r="F113" s="5" t="s">
        <v>9</v>
      </c>
      <c r="G113" s="5">
        <v>13</v>
      </c>
      <c r="H113" s="5">
        <v>5</v>
      </c>
      <c r="I113" s="5">
        <v>5551</v>
      </c>
    </row>
    <row r="114" spans="1:11" x14ac:dyDescent="0.25">
      <c r="A114" s="5" t="s">
        <v>422</v>
      </c>
      <c r="B114" s="23" t="s">
        <v>433</v>
      </c>
      <c r="C114" s="23" t="s">
        <v>434</v>
      </c>
      <c r="D114" s="24">
        <v>45894</v>
      </c>
      <c r="E114" s="5" t="s">
        <v>425</v>
      </c>
      <c r="F114" s="5" t="s">
        <v>9</v>
      </c>
      <c r="G114" s="5">
        <v>8</v>
      </c>
      <c r="H114" s="5">
        <v>5</v>
      </c>
      <c r="I114" s="5">
        <v>452</v>
      </c>
    </row>
    <row r="115" spans="1:11" x14ac:dyDescent="0.25">
      <c r="A115" s="5" t="s">
        <v>422</v>
      </c>
      <c r="B115" s="23" t="s">
        <v>433</v>
      </c>
      <c r="C115" s="23" t="s">
        <v>434</v>
      </c>
      <c r="D115" s="24">
        <v>45894</v>
      </c>
      <c r="E115" s="5" t="s">
        <v>427</v>
      </c>
      <c r="F115" s="5" t="s">
        <v>9</v>
      </c>
      <c r="G115" s="5">
        <v>33</v>
      </c>
      <c r="H115" s="5">
        <v>5</v>
      </c>
      <c r="I115" s="5">
        <v>82</v>
      </c>
    </row>
    <row r="116" spans="1:11" x14ac:dyDescent="0.25">
      <c r="A116" s="5" t="s">
        <v>422</v>
      </c>
      <c r="B116" s="23" t="s">
        <v>433</v>
      </c>
      <c r="C116" s="23" t="s">
        <v>434</v>
      </c>
      <c r="D116" s="24">
        <v>45894</v>
      </c>
      <c r="E116" s="5" t="s">
        <v>429</v>
      </c>
      <c r="F116" s="5" t="s">
        <v>9</v>
      </c>
      <c r="G116" s="5">
        <v>12</v>
      </c>
      <c r="H116" s="5">
        <v>1</v>
      </c>
      <c r="I116" s="5">
        <v>5</v>
      </c>
    </row>
    <row r="117" spans="1:11" x14ac:dyDescent="0.25">
      <c r="A117" s="5" t="s">
        <v>422</v>
      </c>
      <c r="B117" s="23" t="s">
        <v>433</v>
      </c>
      <c r="C117" s="23" t="s">
        <v>434</v>
      </c>
      <c r="D117" s="24">
        <v>45894</v>
      </c>
      <c r="E117" s="5" t="s">
        <v>431</v>
      </c>
      <c r="F117" s="5" t="s">
        <v>9</v>
      </c>
      <c r="G117" s="5">
        <v>40</v>
      </c>
      <c r="H117" s="5">
        <v>7</v>
      </c>
      <c r="I117" s="5">
        <v>5078</v>
      </c>
    </row>
    <row r="118" spans="1:11" x14ac:dyDescent="0.25">
      <c r="A118" s="5" t="s">
        <v>435</v>
      </c>
      <c r="B118" s="23" t="s">
        <v>438</v>
      </c>
      <c r="C118" s="23" t="s">
        <v>439</v>
      </c>
      <c r="D118" s="24">
        <v>45894</v>
      </c>
      <c r="E118" s="5" t="s">
        <v>436</v>
      </c>
      <c r="F118" s="5" t="s">
        <v>9</v>
      </c>
      <c r="G118" s="5">
        <v>3</v>
      </c>
      <c r="H118" s="5">
        <v>3</v>
      </c>
      <c r="I118" s="5">
        <v>817</v>
      </c>
    </row>
    <row r="120" spans="1:11" x14ac:dyDescent="0.25">
      <c r="A120" s="22" t="s">
        <v>448</v>
      </c>
      <c r="B120" s="22">
        <v>78.449935999999994</v>
      </c>
      <c r="C120" s="22">
        <v>11.712260000000001</v>
      </c>
      <c r="D120" s="22">
        <v>2016</v>
      </c>
      <c r="E120" s="31" t="s">
        <v>454</v>
      </c>
      <c r="F120" s="22">
        <v>100</v>
      </c>
      <c r="G120" s="35"/>
      <c r="H120" s="35"/>
      <c r="I120" s="22">
        <v>13560</v>
      </c>
      <c r="K120" s="34"/>
    </row>
    <row r="121" spans="1:11" x14ac:dyDescent="0.25">
      <c r="A121" s="22" t="s">
        <v>449</v>
      </c>
      <c r="B121" s="22">
        <v>79.733360000000005</v>
      </c>
      <c r="C121" s="22">
        <v>13.85031</v>
      </c>
      <c r="D121" s="22">
        <v>2016</v>
      </c>
      <c r="E121" s="31" t="s">
        <v>454</v>
      </c>
      <c r="F121" s="22">
        <v>100</v>
      </c>
      <c r="G121" s="35"/>
      <c r="H121" s="35"/>
      <c r="I121" s="22">
        <v>1270</v>
      </c>
      <c r="K121" s="34"/>
    </row>
    <row r="122" spans="1:11" x14ac:dyDescent="0.25">
      <c r="A122" s="22" t="s">
        <v>450</v>
      </c>
      <c r="B122" s="22">
        <v>79.959490000000002</v>
      </c>
      <c r="C122" s="22">
        <v>18.64714</v>
      </c>
      <c r="D122" s="22">
        <v>2016</v>
      </c>
      <c r="E122" s="31" t="s">
        <v>454</v>
      </c>
      <c r="F122" s="22">
        <v>100</v>
      </c>
      <c r="G122" s="35"/>
      <c r="H122" s="35"/>
      <c r="I122" s="22">
        <v>12760</v>
      </c>
      <c r="K122" s="34"/>
    </row>
    <row r="123" spans="1:11" x14ac:dyDescent="0.25">
      <c r="A123" s="22" t="s">
        <v>451</v>
      </c>
      <c r="B123" s="22">
        <v>80.690939999999998</v>
      </c>
      <c r="C123" s="22">
        <v>20.910879999999999</v>
      </c>
      <c r="D123" s="22">
        <v>2016</v>
      </c>
      <c r="E123" s="31" t="s">
        <v>454</v>
      </c>
      <c r="F123" s="22">
        <v>100</v>
      </c>
      <c r="G123" s="35"/>
      <c r="H123" s="35"/>
      <c r="I123" s="22">
        <v>13060</v>
      </c>
      <c r="K123" s="34"/>
    </row>
    <row r="124" spans="1:11" x14ac:dyDescent="0.25">
      <c r="A124" s="22" t="s">
        <v>452</v>
      </c>
      <c r="B124" s="22">
        <v>79.918580000000006</v>
      </c>
      <c r="C124" s="22">
        <v>16.837679999999999</v>
      </c>
      <c r="D124" s="22">
        <v>2016</v>
      </c>
      <c r="E124" s="31" t="s">
        <v>454</v>
      </c>
      <c r="F124" s="22">
        <v>100</v>
      </c>
      <c r="G124" s="35"/>
      <c r="H124" s="35"/>
      <c r="I124" s="22">
        <v>8080</v>
      </c>
      <c r="K124" s="34"/>
    </row>
    <row r="125" spans="1:11" ht="15.75" thickBot="1" x14ac:dyDescent="0.3">
      <c r="A125" s="22" t="s">
        <v>453</v>
      </c>
      <c r="B125" s="22">
        <v>80.351309999999998</v>
      </c>
      <c r="C125" s="22">
        <v>24.752890000000001</v>
      </c>
      <c r="D125" s="22">
        <v>2016</v>
      </c>
      <c r="E125" s="31" t="s">
        <v>454</v>
      </c>
      <c r="F125" s="22">
        <v>100</v>
      </c>
      <c r="G125" s="35"/>
      <c r="H125" s="35"/>
      <c r="I125" s="22">
        <v>11210</v>
      </c>
    </row>
    <row r="126" spans="1:11" ht="15.75" thickBot="1" x14ac:dyDescent="0.3">
      <c r="A126" s="22" t="s">
        <v>455</v>
      </c>
      <c r="B126" s="22" t="s">
        <v>456</v>
      </c>
      <c r="C126" s="22" t="s">
        <v>457</v>
      </c>
      <c r="D126" s="22">
        <v>2015</v>
      </c>
      <c r="E126" s="36" t="s">
        <v>458</v>
      </c>
      <c r="F126" s="22">
        <v>100</v>
      </c>
      <c r="G126" s="35"/>
      <c r="H126" s="35"/>
      <c r="I126" s="37">
        <v>1598.6</v>
      </c>
    </row>
    <row r="127" spans="1:11" x14ac:dyDescent="0.25">
      <c r="A127" s="22" t="s">
        <v>459</v>
      </c>
      <c r="B127" s="22" t="s">
        <v>460</v>
      </c>
      <c r="C127" s="22" t="s">
        <v>461</v>
      </c>
      <c r="D127" s="22">
        <v>2002</v>
      </c>
      <c r="E127" s="38" t="s">
        <v>468</v>
      </c>
      <c r="F127" s="22">
        <v>100</v>
      </c>
      <c r="G127" s="35"/>
      <c r="H127" s="35"/>
      <c r="I127" s="22">
        <v>11700</v>
      </c>
    </row>
    <row r="128" spans="1:11" x14ac:dyDescent="0.25">
      <c r="A128" s="22" t="s">
        <v>459</v>
      </c>
      <c r="B128" s="22" t="s">
        <v>460</v>
      </c>
      <c r="C128" s="22" t="s">
        <v>461</v>
      </c>
      <c r="D128" s="22">
        <v>2003</v>
      </c>
      <c r="E128" s="38" t="s">
        <v>468</v>
      </c>
      <c r="F128" s="22">
        <v>100</v>
      </c>
      <c r="G128" s="35"/>
      <c r="H128" s="35"/>
      <c r="I128" s="22">
        <v>9850</v>
      </c>
    </row>
    <row r="129" spans="1:9" x14ac:dyDescent="0.25">
      <c r="A129" s="22" t="s">
        <v>459</v>
      </c>
      <c r="B129" s="22" t="s">
        <v>460</v>
      </c>
      <c r="C129" s="22" t="s">
        <v>461</v>
      </c>
      <c r="D129" s="22">
        <v>2004</v>
      </c>
      <c r="E129" s="38" t="s">
        <v>468</v>
      </c>
      <c r="F129" s="22">
        <v>100</v>
      </c>
      <c r="G129" s="35"/>
      <c r="H129" s="35"/>
      <c r="I129" s="22">
        <v>5250</v>
      </c>
    </row>
    <row r="130" spans="1:9" x14ac:dyDescent="0.25">
      <c r="A130" s="22" t="s">
        <v>459</v>
      </c>
      <c r="B130" s="22" t="s">
        <v>460</v>
      </c>
      <c r="C130" s="22" t="s">
        <v>461</v>
      </c>
      <c r="D130" s="22">
        <v>2005</v>
      </c>
      <c r="E130" s="38" t="s">
        <v>468</v>
      </c>
      <c r="F130" s="22">
        <v>100</v>
      </c>
      <c r="G130" s="35"/>
      <c r="H130" s="35"/>
      <c r="I130" s="22">
        <v>7200</v>
      </c>
    </row>
    <row r="131" spans="1:9" x14ac:dyDescent="0.25">
      <c r="A131" s="22" t="s">
        <v>459</v>
      </c>
      <c r="B131" s="22" t="s">
        <v>460</v>
      </c>
      <c r="C131" s="22" t="s">
        <v>461</v>
      </c>
      <c r="D131" s="22">
        <v>2006</v>
      </c>
      <c r="E131" s="38" t="s">
        <v>468</v>
      </c>
      <c r="F131" s="22">
        <v>100</v>
      </c>
      <c r="G131" s="35"/>
      <c r="H131" s="35"/>
      <c r="I131" s="22">
        <v>5650</v>
      </c>
    </row>
    <row r="132" spans="1:9" x14ac:dyDescent="0.25">
      <c r="A132" s="22" t="s">
        <v>459</v>
      </c>
      <c r="B132" s="22" t="s">
        <v>460</v>
      </c>
      <c r="C132" s="22" t="s">
        <v>461</v>
      </c>
      <c r="D132" s="22">
        <v>2007</v>
      </c>
      <c r="E132" s="38" t="s">
        <v>468</v>
      </c>
      <c r="F132" s="22">
        <v>100</v>
      </c>
      <c r="G132" s="35"/>
      <c r="H132" s="35"/>
      <c r="I132" s="22">
        <v>7250</v>
      </c>
    </row>
    <row r="133" spans="1:9" x14ac:dyDescent="0.25">
      <c r="A133" s="22" t="s">
        <v>459</v>
      </c>
      <c r="B133" s="22" t="s">
        <v>460</v>
      </c>
      <c r="C133" s="22" t="s">
        <v>461</v>
      </c>
      <c r="D133" s="22">
        <v>2009</v>
      </c>
      <c r="E133" s="38" t="s">
        <v>468</v>
      </c>
      <c r="F133" s="22">
        <v>100</v>
      </c>
      <c r="G133" s="35"/>
      <c r="H133" s="35"/>
      <c r="I133" s="22">
        <v>1000</v>
      </c>
    </row>
    <row r="134" spans="1:9" x14ac:dyDescent="0.25">
      <c r="A134" s="22" t="s">
        <v>459</v>
      </c>
      <c r="B134" s="22" t="s">
        <v>460</v>
      </c>
      <c r="C134" s="22" t="s">
        <v>461</v>
      </c>
      <c r="D134" s="22">
        <v>2010</v>
      </c>
      <c r="E134" s="38" t="s">
        <v>468</v>
      </c>
      <c r="F134" s="22">
        <v>100</v>
      </c>
      <c r="G134" s="35"/>
      <c r="H134" s="35"/>
      <c r="I134" s="22">
        <v>8750</v>
      </c>
    </row>
    <row r="135" spans="1:9" x14ac:dyDescent="0.25">
      <c r="A135" s="22" t="s">
        <v>462</v>
      </c>
      <c r="B135" s="22" t="s">
        <v>463</v>
      </c>
      <c r="C135" s="22" t="s">
        <v>464</v>
      </c>
      <c r="D135" s="22">
        <v>2001</v>
      </c>
      <c r="E135" s="38" t="s">
        <v>468</v>
      </c>
      <c r="F135" s="22">
        <v>100</v>
      </c>
      <c r="G135" s="35"/>
      <c r="H135" s="35"/>
      <c r="I135" s="22">
        <v>15000</v>
      </c>
    </row>
    <row r="136" spans="1:9" x14ac:dyDescent="0.25">
      <c r="A136" s="22" t="s">
        <v>462</v>
      </c>
      <c r="B136" s="22" t="s">
        <v>463</v>
      </c>
      <c r="C136" s="22" t="s">
        <v>464</v>
      </c>
      <c r="D136" s="22">
        <v>2002</v>
      </c>
      <c r="E136" s="38" t="s">
        <v>468</v>
      </c>
      <c r="F136" s="22">
        <v>100</v>
      </c>
      <c r="G136" s="35"/>
      <c r="H136" s="35"/>
      <c r="I136" s="22">
        <v>1600</v>
      </c>
    </row>
    <row r="137" spans="1:9" x14ac:dyDescent="0.25">
      <c r="A137" s="22" t="s">
        <v>462</v>
      </c>
      <c r="B137" s="22" t="s">
        <v>463</v>
      </c>
      <c r="C137" s="22" t="s">
        <v>464</v>
      </c>
      <c r="D137" s="22">
        <v>2003</v>
      </c>
      <c r="E137" s="38" t="s">
        <v>468</v>
      </c>
      <c r="F137" s="22">
        <v>100</v>
      </c>
      <c r="G137" s="35"/>
      <c r="H137" s="35"/>
      <c r="I137" s="22">
        <v>2000</v>
      </c>
    </row>
    <row r="138" spans="1:9" x14ac:dyDescent="0.25">
      <c r="A138" s="22" t="s">
        <v>462</v>
      </c>
      <c r="B138" s="22" t="s">
        <v>463</v>
      </c>
      <c r="C138" s="22" t="s">
        <v>464</v>
      </c>
      <c r="D138" s="22">
        <v>2004</v>
      </c>
      <c r="E138" s="38" t="s">
        <v>468</v>
      </c>
      <c r="F138" s="22">
        <v>100</v>
      </c>
      <c r="G138" s="35"/>
      <c r="H138" s="35"/>
      <c r="I138" s="22">
        <v>1700</v>
      </c>
    </row>
    <row r="139" spans="1:9" x14ac:dyDescent="0.25">
      <c r="A139" s="22" t="s">
        <v>462</v>
      </c>
      <c r="B139" s="22" t="s">
        <v>463</v>
      </c>
      <c r="C139" s="22" t="s">
        <v>464</v>
      </c>
      <c r="D139" s="22">
        <v>2005</v>
      </c>
      <c r="E139" s="38" t="s">
        <v>468</v>
      </c>
      <c r="F139" s="22">
        <v>100</v>
      </c>
      <c r="G139" s="35"/>
      <c r="H139" s="35"/>
      <c r="I139" s="22">
        <v>2950</v>
      </c>
    </row>
    <row r="140" spans="1:9" x14ac:dyDescent="0.25">
      <c r="A140" s="22" t="s">
        <v>462</v>
      </c>
      <c r="B140" s="22" t="s">
        <v>463</v>
      </c>
      <c r="C140" s="22" t="s">
        <v>464</v>
      </c>
      <c r="D140" s="22">
        <v>2006</v>
      </c>
      <c r="E140" s="38" t="s">
        <v>468</v>
      </c>
      <c r="F140" s="22">
        <v>100</v>
      </c>
      <c r="G140" s="35"/>
      <c r="H140" s="35"/>
      <c r="I140" s="22">
        <v>8650</v>
      </c>
    </row>
    <row r="141" spans="1:9" x14ac:dyDescent="0.25">
      <c r="A141" s="22" t="s">
        <v>462</v>
      </c>
      <c r="B141" s="22" t="s">
        <v>463</v>
      </c>
      <c r="C141" s="22" t="s">
        <v>464</v>
      </c>
      <c r="D141" s="22">
        <v>2007</v>
      </c>
      <c r="E141" s="38" t="s">
        <v>468</v>
      </c>
      <c r="F141" s="22">
        <v>100</v>
      </c>
      <c r="G141" s="35"/>
      <c r="H141" s="35"/>
      <c r="I141" s="22">
        <v>1300</v>
      </c>
    </row>
    <row r="142" spans="1:9" x14ac:dyDescent="0.25">
      <c r="A142" s="22" t="s">
        <v>462</v>
      </c>
      <c r="B142" s="22" t="s">
        <v>463</v>
      </c>
      <c r="C142" s="22" t="s">
        <v>464</v>
      </c>
      <c r="D142" s="22">
        <v>2008</v>
      </c>
      <c r="E142" s="38" t="s">
        <v>468</v>
      </c>
      <c r="F142" s="22">
        <v>100</v>
      </c>
      <c r="G142" s="35"/>
      <c r="H142" s="35"/>
      <c r="I142" s="22">
        <v>1150</v>
      </c>
    </row>
    <row r="143" spans="1:9" x14ac:dyDescent="0.25">
      <c r="A143" s="22" t="s">
        <v>462</v>
      </c>
      <c r="B143" s="22" t="s">
        <v>463</v>
      </c>
      <c r="C143" s="22" t="s">
        <v>464</v>
      </c>
      <c r="D143" s="22">
        <v>2010</v>
      </c>
      <c r="E143" s="38" t="s">
        <v>468</v>
      </c>
      <c r="F143" s="22">
        <v>100</v>
      </c>
      <c r="G143" s="35"/>
      <c r="H143" s="35"/>
      <c r="I143" s="22">
        <v>2050</v>
      </c>
    </row>
    <row r="144" spans="1:9" x14ac:dyDescent="0.25">
      <c r="A144" s="22" t="s">
        <v>462</v>
      </c>
      <c r="B144" s="22" t="s">
        <v>463</v>
      </c>
      <c r="C144" s="22" t="s">
        <v>464</v>
      </c>
      <c r="D144" s="22">
        <v>2011</v>
      </c>
      <c r="E144" s="38" t="s">
        <v>468</v>
      </c>
      <c r="F144" s="22">
        <v>100</v>
      </c>
      <c r="G144" s="39">
        <v>156</v>
      </c>
      <c r="H144" s="35"/>
      <c r="I144" s="22">
        <v>39100</v>
      </c>
    </row>
    <row r="145" spans="1:9" x14ac:dyDescent="0.25">
      <c r="A145" s="22" t="s">
        <v>462</v>
      </c>
      <c r="B145" s="22" t="s">
        <v>463</v>
      </c>
      <c r="C145" s="22" t="s">
        <v>464</v>
      </c>
      <c r="D145" s="22">
        <v>2012</v>
      </c>
      <c r="E145" s="38" t="s">
        <v>468</v>
      </c>
      <c r="F145" s="22">
        <v>100</v>
      </c>
      <c r="G145" s="39">
        <v>69</v>
      </c>
      <c r="H145" s="35"/>
      <c r="I145" s="22">
        <v>12500</v>
      </c>
    </row>
    <row r="146" spans="1:9" x14ac:dyDescent="0.25">
      <c r="A146" s="22" t="s">
        <v>462</v>
      </c>
      <c r="B146" s="22" t="s">
        <v>463</v>
      </c>
      <c r="C146" s="22" t="s">
        <v>464</v>
      </c>
      <c r="D146" s="22">
        <v>2013</v>
      </c>
      <c r="E146" s="38" t="s">
        <v>468</v>
      </c>
      <c r="F146" s="22">
        <v>100</v>
      </c>
      <c r="G146" s="39">
        <v>38</v>
      </c>
      <c r="H146" s="35"/>
      <c r="I146" s="22">
        <v>1950</v>
      </c>
    </row>
    <row r="147" spans="1:9" x14ac:dyDescent="0.25">
      <c r="A147" s="22" t="s">
        <v>462</v>
      </c>
      <c r="B147" s="22" t="s">
        <v>463</v>
      </c>
      <c r="C147" s="22" t="s">
        <v>464</v>
      </c>
      <c r="D147" s="22">
        <v>2014</v>
      </c>
      <c r="E147" s="38" t="s">
        <v>468</v>
      </c>
      <c r="F147" s="22">
        <v>100</v>
      </c>
      <c r="G147" s="39">
        <v>30</v>
      </c>
      <c r="H147" s="35"/>
      <c r="I147" s="22">
        <v>6500</v>
      </c>
    </row>
    <row r="148" spans="1:9" x14ac:dyDescent="0.25">
      <c r="A148" s="22" t="s">
        <v>462</v>
      </c>
      <c r="B148" s="22" t="s">
        <v>463</v>
      </c>
      <c r="C148" s="22" t="s">
        <v>464</v>
      </c>
      <c r="D148" s="22">
        <v>2015</v>
      </c>
      <c r="E148" s="38" t="s">
        <v>468</v>
      </c>
      <c r="F148" s="22">
        <v>100</v>
      </c>
      <c r="G148" s="39">
        <v>98</v>
      </c>
      <c r="H148" s="35"/>
      <c r="I148" s="22">
        <v>4850</v>
      </c>
    </row>
    <row r="149" spans="1:9" x14ac:dyDescent="0.25">
      <c r="A149" s="22" t="s">
        <v>462</v>
      </c>
      <c r="B149" s="22" t="s">
        <v>463</v>
      </c>
      <c r="C149" s="22" t="s">
        <v>464</v>
      </c>
      <c r="D149" s="22">
        <v>2016</v>
      </c>
      <c r="E149" s="38" t="s">
        <v>468</v>
      </c>
      <c r="F149" s="22">
        <v>100</v>
      </c>
      <c r="G149" s="39">
        <v>143</v>
      </c>
      <c r="H149" s="35"/>
      <c r="I149" s="22">
        <v>1850</v>
      </c>
    </row>
    <row r="150" spans="1:9" x14ac:dyDescent="0.25">
      <c r="A150" s="22" t="s">
        <v>462</v>
      </c>
      <c r="B150" s="22" t="s">
        <v>463</v>
      </c>
      <c r="C150" s="22" t="s">
        <v>464</v>
      </c>
      <c r="D150" s="22">
        <v>2017</v>
      </c>
      <c r="E150" s="38" t="s">
        <v>468</v>
      </c>
      <c r="F150" s="22">
        <v>100</v>
      </c>
      <c r="G150" s="39">
        <v>198</v>
      </c>
      <c r="H150" s="35"/>
      <c r="I150" s="22">
        <v>1550</v>
      </c>
    </row>
    <row r="151" spans="1:9" x14ac:dyDescent="0.25">
      <c r="A151" s="22" t="s">
        <v>462</v>
      </c>
      <c r="B151" s="22" t="s">
        <v>463</v>
      </c>
      <c r="C151" s="22" t="s">
        <v>464</v>
      </c>
      <c r="D151" s="22">
        <v>2018</v>
      </c>
      <c r="E151" s="38" t="s">
        <v>468</v>
      </c>
      <c r="F151" s="22">
        <v>100</v>
      </c>
      <c r="G151" s="39">
        <v>976</v>
      </c>
      <c r="H151" s="35"/>
      <c r="I151" s="22">
        <v>9500</v>
      </c>
    </row>
    <row r="152" spans="1:9" x14ac:dyDescent="0.25">
      <c r="A152" s="22" t="s">
        <v>462</v>
      </c>
      <c r="B152" s="22" t="s">
        <v>463</v>
      </c>
      <c r="C152" s="22" t="s">
        <v>464</v>
      </c>
      <c r="D152" s="22">
        <v>2019</v>
      </c>
      <c r="E152" s="38" t="s">
        <v>468</v>
      </c>
      <c r="F152" s="22">
        <v>100</v>
      </c>
      <c r="G152" s="39">
        <v>313</v>
      </c>
      <c r="H152" s="35"/>
      <c r="I152" s="22">
        <v>2600</v>
      </c>
    </row>
    <row r="153" spans="1:9" x14ac:dyDescent="0.25">
      <c r="A153" s="22" t="s">
        <v>462</v>
      </c>
      <c r="B153" s="22" t="s">
        <v>463</v>
      </c>
      <c r="C153" s="22" t="s">
        <v>464</v>
      </c>
      <c r="D153" s="22">
        <v>2021</v>
      </c>
      <c r="E153" s="38" t="s">
        <v>468</v>
      </c>
      <c r="F153" s="22">
        <v>100</v>
      </c>
      <c r="G153" s="35"/>
      <c r="H153" s="35"/>
      <c r="I153" s="22">
        <v>775</v>
      </c>
    </row>
    <row r="154" spans="1:9" x14ac:dyDescent="0.25">
      <c r="A154" s="22" t="s">
        <v>465</v>
      </c>
      <c r="B154" s="22" t="s">
        <v>466</v>
      </c>
      <c r="C154" s="22" t="s">
        <v>467</v>
      </c>
      <c r="D154" s="22">
        <v>2001</v>
      </c>
      <c r="E154" s="38" t="s">
        <v>468</v>
      </c>
      <c r="F154" s="22">
        <v>100</v>
      </c>
      <c r="G154" s="35"/>
      <c r="H154" s="35"/>
      <c r="I154" s="22">
        <v>19350</v>
      </c>
    </row>
    <row r="155" spans="1:9" x14ac:dyDescent="0.25">
      <c r="A155" s="22" t="s">
        <v>465</v>
      </c>
      <c r="B155" s="22" t="s">
        <v>466</v>
      </c>
      <c r="C155" s="22" t="s">
        <v>467</v>
      </c>
      <c r="D155" s="22">
        <v>2003</v>
      </c>
      <c r="E155" s="38" t="s">
        <v>468</v>
      </c>
      <c r="F155" s="22">
        <v>100</v>
      </c>
      <c r="G155" s="35"/>
      <c r="H155" s="35"/>
      <c r="I155" s="22">
        <v>3000</v>
      </c>
    </row>
    <row r="156" spans="1:9" x14ac:dyDescent="0.25">
      <c r="A156" s="22" t="s">
        <v>465</v>
      </c>
      <c r="B156" s="22" t="s">
        <v>466</v>
      </c>
      <c r="C156" s="22" t="s">
        <v>467</v>
      </c>
      <c r="D156" s="22">
        <v>2004</v>
      </c>
      <c r="E156" s="38" t="s">
        <v>468</v>
      </c>
      <c r="F156" s="22">
        <v>100</v>
      </c>
      <c r="G156" s="35"/>
      <c r="H156" s="35"/>
      <c r="I156" s="22">
        <v>7850</v>
      </c>
    </row>
    <row r="157" spans="1:9" x14ac:dyDescent="0.25">
      <c r="A157" s="22" t="s">
        <v>465</v>
      </c>
      <c r="B157" s="22" t="s">
        <v>466</v>
      </c>
      <c r="C157" s="22" t="s">
        <v>467</v>
      </c>
      <c r="D157" s="22">
        <v>2005</v>
      </c>
      <c r="E157" s="38" t="s">
        <v>468</v>
      </c>
      <c r="F157" s="22">
        <v>100</v>
      </c>
      <c r="G157" s="35"/>
      <c r="H157" s="35"/>
      <c r="I157" s="22">
        <v>5000</v>
      </c>
    </row>
    <row r="158" spans="1:9" x14ac:dyDescent="0.25">
      <c r="A158" s="22" t="s">
        <v>465</v>
      </c>
      <c r="B158" s="22" t="s">
        <v>466</v>
      </c>
      <c r="C158" s="22" t="s">
        <v>467</v>
      </c>
      <c r="D158" s="22">
        <v>2006</v>
      </c>
      <c r="E158" s="38" t="s">
        <v>468</v>
      </c>
      <c r="F158" s="22">
        <v>100</v>
      </c>
      <c r="G158" s="35"/>
      <c r="H158" s="35"/>
      <c r="I158" s="22">
        <v>4500</v>
      </c>
    </row>
    <row r="159" spans="1:9" x14ac:dyDescent="0.25">
      <c r="A159" s="22" t="s">
        <v>465</v>
      </c>
      <c r="B159" s="22" t="s">
        <v>466</v>
      </c>
      <c r="C159" s="22" t="s">
        <v>467</v>
      </c>
      <c r="D159" s="22">
        <v>2010</v>
      </c>
      <c r="E159" s="38" t="s">
        <v>468</v>
      </c>
      <c r="F159" s="22">
        <v>100</v>
      </c>
      <c r="G159" s="35"/>
      <c r="H159" s="35"/>
      <c r="I159" s="22">
        <v>3250</v>
      </c>
    </row>
    <row r="160" spans="1:9" ht="15.75" thickBot="1" x14ac:dyDescent="0.3">
      <c r="D160" s="40"/>
      <c r="E160" s="32"/>
    </row>
    <row r="161" spans="1:9" x14ac:dyDescent="0.25">
      <c r="A161" s="22" t="s">
        <v>471</v>
      </c>
      <c r="B161" s="22" t="s">
        <v>472</v>
      </c>
      <c r="C161" s="22" t="s">
        <v>473</v>
      </c>
      <c r="D161" s="43">
        <v>43669</v>
      </c>
      <c r="E161" s="32" t="s">
        <v>502</v>
      </c>
      <c r="F161" s="22">
        <v>100</v>
      </c>
      <c r="G161" s="22">
        <v>4</v>
      </c>
      <c r="I161" s="37">
        <v>15</v>
      </c>
    </row>
    <row r="162" spans="1:9" x14ac:dyDescent="0.25">
      <c r="A162" s="22" t="s">
        <v>474</v>
      </c>
      <c r="B162" s="22" t="s">
        <v>475</v>
      </c>
      <c r="C162" s="22" t="s">
        <v>476</v>
      </c>
      <c r="D162" s="44">
        <v>43669</v>
      </c>
      <c r="E162" s="32" t="s">
        <v>502</v>
      </c>
      <c r="G162" s="22">
        <v>6</v>
      </c>
      <c r="I162" s="37">
        <v>431.66666666666663</v>
      </c>
    </row>
    <row r="163" spans="1:9" x14ac:dyDescent="0.25">
      <c r="A163" s="22" t="s">
        <v>477</v>
      </c>
      <c r="B163" s="22" t="s">
        <v>478</v>
      </c>
      <c r="C163" s="22" t="s">
        <v>479</v>
      </c>
      <c r="D163" s="44">
        <v>43670</v>
      </c>
      <c r="E163" s="32" t="s">
        <v>502</v>
      </c>
      <c r="G163" s="22">
        <v>2</v>
      </c>
      <c r="I163" s="37">
        <v>83.333333333333329</v>
      </c>
    </row>
    <row r="164" spans="1:9" x14ac:dyDescent="0.25">
      <c r="A164" s="22" t="s">
        <v>480</v>
      </c>
      <c r="B164" s="22" t="s">
        <v>481</v>
      </c>
      <c r="C164" s="22" t="s">
        <v>482</v>
      </c>
      <c r="D164" s="44">
        <v>43671</v>
      </c>
      <c r="E164" s="32" t="s">
        <v>502</v>
      </c>
      <c r="G164" s="22">
        <v>21</v>
      </c>
      <c r="I164" s="37">
        <v>405</v>
      </c>
    </row>
    <row r="165" spans="1:9" x14ac:dyDescent="0.25">
      <c r="A165" s="22" t="s">
        <v>483</v>
      </c>
      <c r="B165" s="22" t="s">
        <v>481</v>
      </c>
      <c r="C165" s="22" t="s">
        <v>482</v>
      </c>
      <c r="D165" s="44">
        <v>43672</v>
      </c>
      <c r="E165" s="32" t="s">
        <v>502</v>
      </c>
      <c r="G165" s="22">
        <v>36</v>
      </c>
      <c r="I165" s="37">
        <v>1685</v>
      </c>
    </row>
    <row r="166" spans="1:9" x14ac:dyDescent="0.25">
      <c r="A166" s="22" t="s">
        <v>484</v>
      </c>
      <c r="B166" s="22" t="s">
        <v>485</v>
      </c>
      <c r="C166" s="22" t="s">
        <v>486</v>
      </c>
      <c r="D166" s="44">
        <v>43672</v>
      </c>
      <c r="E166" s="32" t="s">
        <v>502</v>
      </c>
      <c r="G166" s="22">
        <v>4</v>
      </c>
      <c r="I166" s="37">
        <v>125</v>
      </c>
    </row>
    <row r="167" spans="1:9" x14ac:dyDescent="0.25">
      <c r="A167" s="22" t="s">
        <v>487</v>
      </c>
      <c r="B167" s="22" t="s">
        <v>488</v>
      </c>
      <c r="C167" s="22" t="s">
        <v>489</v>
      </c>
      <c r="D167" s="44">
        <v>43673</v>
      </c>
      <c r="E167" s="32" t="s">
        <v>502</v>
      </c>
      <c r="G167" s="22">
        <v>3</v>
      </c>
      <c r="I167" s="37">
        <v>36.666666666666664</v>
      </c>
    </row>
    <row r="168" spans="1:9" x14ac:dyDescent="0.25">
      <c r="A168" s="22" t="s">
        <v>490</v>
      </c>
      <c r="B168" s="22" t="s">
        <v>491</v>
      </c>
      <c r="C168" s="22" t="s">
        <v>492</v>
      </c>
      <c r="D168" s="44">
        <v>43673</v>
      </c>
      <c r="E168" s="32" t="s">
        <v>502</v>
      </c>
      <c r="G168" s="22">
        <v>9</v>
      </c>
      <c r="I168" s="37">
        <v>725</v>
      </c>
    </row>
    <row r="169" spans="1:9" x14ac:dyDescent="0.25">
      <c r="A169" s="22" t="s">
        <v>490</v>
      </c>
      <c r="B169" s="22" t="s">
        <v>491</v>
      </c>
      <c r="C169" s="22" t="s">
        <v>492</v>
      </c>
      <c r="D169" s="44">
        <v>43673</v>
      </c>
      <c r="E169" s="32" t="s">
        <v>502</v>
      </c>
      <c r="G169" s="22">
        <v>8</v>
      </c>
      <c r="I169" s="37">
        <v>693.33333333333337</v>
      </c>
    </row>
    <row r="170" spans="1:9" x14ac:dyDescent="0.25">
      <c r="A170" s="22" t="s">
        <v>493</v>
      </c>
      <c r="B170" s="22" t="s">
        <v>494</v>
      </c>
      <c r="C170" s="22" t="s">
        <v>495</v>
      </c>
      <c r="D170" s="44">
        <v>43673</v>
      </c>
      <c r="E170" s="32" t="s">
        <v>502</v>
      </c>
      <c r="G170" s="22">
        <v>4</v>
      </c>
      <c r="I170" s="37">
        <v>3400</v>
      </c>
    </row>
    <row r="171" spans="1:9" x14ac:dyDescent="0.25">
      <c r="A171" s="22" t="s">
        <v>496</v>
      </c>
      <c r="B171" s="22" t="s">
        <v>497</v>
      </c>
      <c r="C171" s="22" t="s">
        <v>498</v>
      </c>
      <c r="D171" s="44">
        <v>43675</v>
      </c>
      <c r="E171" s="32" t="s">
        <v>502</v>
      </c>
      <c r="G171" s="22">
        <v>12</v>
      </c>
      <c r="I171" s="37">
        <v>390</v>
      </c>
    </row>
    <row r="172" spans="1:9" x14ac:dyDescent="0.25">
      <c r="A172" s="22" t="s">
        <v>499</v>
      </c>
      <c r="B172" s="22" t="s">
        <v>497</v>
      </c>
      <c r="C172" s="22" t="s">
        <v>498</v>
      </c>
      <c r="D172" s="44">
        <v>43675</v>
      </c>
      <c r="E172" s="32" t="s">
        <v>502</v>
      </c>
      <c r="G172" s="22">
        <v>16</v>
      </c>
      <c r="I172" s="37">
        <v>1500</v>
      </c>
    </row>
    <row r="173" spans="1:9" x14ac:dyDescent="0.25">
      <c r="A173" s="22" t="s">
        <v>500</v>
      </c>
      <c r="B173" s="22" t="s">
        <v>497</v>
      </c>
      <c r="C173" s="22" t="s">
        <v>498</v>
      </c>
      <c r="D173" s="44">
        <v>43675</v>
      </c>
      <c r="E173" s="32" t="s">
        <v>502</v>
      </c>
      <c r="G173" s="22">
        <v>12</v>
      </c>
      <c r="I173" s="37">
        <v>1060</v>
      </c>
    </row>
    <row r="174" spans="1:9" ht="15.75" thickBot="1" x14ac:dyDescent="0.3">
      <c r="A174" s="22" t="s">
        <v>501</v>
      </c>
      <c r="B174" s="22" t="s">
        <v>497</v>
      </c>
      <c r="C174" s="22" t="s">
        <v>498</v>
      </c>
      <c r="D174" s="45">
        <v>43675</v>
      </c>
      <c r="E174" s="33" t="s">
        <v>502</v>
      </c>
      <c r="G174" s="22">
        <v>4</v>
      </c>
      <c r="I174" s="37">
        <v>60</v>
      </c>
    </row>
    <row r="176" spans="1:9" x14ac:dyDescent="0.25">
      <c r="A176" s="22" t="s">
        <v>503</v>
      </c>
      <c r="B176" s="22" t="s">
        <v>504</v>
      </c>
      <c r="C176" s="22" t="s">
        <v>505</v>
      </c>
      <c r="D176" s="41">
        <v>43676</v>
      </c>
      <c r="E176" s="22" t="s">
        <v>506</v>
      </c>
      <c r="F176" s="22">
        <v>100</v>
      </c>
      <c r="G176" s="22">
        <v>3</v>
      </c>
      <c r="I176" s="22">
        <v>725</v>
      </c>
    </row>
    <row r="177" spans="1:9" x14ac:dyDescent="0.25">
      <c r="A177" s="22" t="s">
        <v>503</v>
      </c>
      <c r="B177" s="22" t="s">
        <v>504</v>
      </c>
      <c r="C177" s="22" t="s">
        <v>505</v>
      </c>
      <c r="D177" s="41">
        <v>43676</v>
      </c>
      <c r="E177" s="22" t="s">
        <v>507</v>
      </c>
      <c r="G177" s="22">
        <v>4</v>
      </c>
      <c r="I177" s="22">
        <v>115</v>
      </c>
    </row>
    <row r="178" spans="1:9" x14ac:dyDescent="0.25">
      <c r="A178" s="22" t="s">
        <v>508</v>
      </c>
      <c r="B178" s="22" t="s">
        <v>509</v>
      </c>
      <c r="C178" s="22" t="s">
        <v>510</v>
      </c>
      <c r="D178" s="41">
        <v>43677</v>
      </c>
      <c r="E178" s="22" t="s">
        <v>511</v>
      </c>
      <c r="G178" s="22">
        <v>25</v>
      </c>
      <c r="I178" s="22">
        <v>1540</v>
      </c>
    </row>
    <row r="179" spans="1:9" x14ac:dyDescent="0.25">
      <c r="A179" s="22" t="s">
        <v>508</v>
      </c>
      <c r="B179" s="22" t="s">
        <v>509</v>
      </c>
      <c r="C179" s="22" t="s">
        <v>510</v>
      </c>
      <c r="D179" s="41">
        <v>43677</v>
      </c>
      <c r="E179" s="22" t="s">
        <v>512</v>
      </c>
      <c r="G179" s="22">
        <v>15</v>
      </c>
      <c r="I179" s="22">
        <v>540</v>
      </c>
    </row>
    <row r="180" spans="1:9" x14ac:dyDescent="0.25">
      <c r="A180" s="22" t="s">
        <v>508</v>
      </c>
      <c r="B180" s="22" t="s">
        <v>509</v>
      </c>
      <c r="C180" s="22" t="s">
        <v>510</v>
      </c>
      <c r="D180" s="41">
        <v>43677</v>
      </c>
      <c r="E180" s="22" t="s">
        <v>513</v>
      </c>
      <c r="G180" s="22">
        <v>46</v>
      </c>
      <c r="I180" s="22">
        <v>3425</v>
      </c>
    </row>
    <row r="181" spans="1:9" x14ac:dyDescent="0.25">
      <c r="A181" s="22" t="s">
        <v>514</v>
      </c>
      <c r="B181" s="22" t="s">
        <v>515</v>
      </c>
      <c r="C181" s="22" t="s">
        <v>516</v>
      </c>
      <c r="D181" s="41">
        <v>43677</v>
      </c>
      <c r="E181" s="22" t="s">
        <v>517</v>
      </c>
      <c r="G181" s="22">
        <v>54</v>
      </c>
      <c r="I181" s="22">
        <v>4595</v>
      </c>
    </row>
    <row r="182" spans="1:9" x14ac:dyDescent="0.25">
      <c r="A182" s="22" t="s">
        <v>514</v>
      </c>
      <c r="B182" s="22" t="s">
        <v>515</v>
      </c>
      <c r="C182" s="22" t="s">
        <v>516</v>
      </c>
      <c r="D182" s="41">
        <v>43677</v>
      </c>
      <c r="E182" s="22" t="s">
        <v>518</v>
      </c>
      <c r="G182" s="22">
        <v>37</v>
      </c>
      <c r="I182" s="22">
        <v>2835</v>
      </c>
    </row>
    <row r="183" spans="1:9" x14ac:dyDescent="0.25">
      <c r="A183" s="22" t="s">
        <v>514</v>
      </c>
      <c r="B183" s="22" t="s">
        <v>515</v>
      </c>
      <c r="C183" s="22" t="s">
        <v>516</v>
      </c>
      <c r="D183" s="41">
        <v>43677</v>
      </c>
      <c r="E183" s="22" t="s">
        <v>519</v>
      </c>
      <c r="G183" s="22">
        <v>65</v>
      </c>
      <c r="I183" s="22">
        <v>3820</v>
      </c>
    </row>
    <row r="184" spans="1:9" x14ac:dyDescent="0.25">
      <c r="A184" s="22" t="s">
        <v>520</v>
      </c>
      <c r="B184" s="22" t="s">
        <v>521</v>
      </c>
      <c r="C184" s="22" t="s">
        <v>522</v>
      </c>
      <c r="D184" s="41">
        <v>43677</v>
      </c>
      <c r="E184" s="22" t="s">
        <v>523</v>
      </c>
      <c r="G184" s="22">
        <v>7</v>
      </c>
      <c r="I184" s="22">
        <v>1125</v>
      </c>
    </row>
    <row r="185" spans="1:9" x14ac:dyDescent="0.25">
      <c r="A185" s="22" t="s">
        <v>520</v>
      </c>
      <c r="B185" s="22" t="s">
        <v>521</v>
      </c>
      <c r="C185" s="22" t="s">
        <v>522</v>
      </c>
      <c r="D185" s="41">
        <v>43677</v>
      </c>
      <c r="E185" s="22" t="s">
        <v>524</v>
      </c>
      <c r="G185" s="22">
        <v>3</v>
      </c>
      <c r="I185" s="22">
        <v>60</v>
      </c>
    </row>
    <row r="186" spans="1:9" x14ac:dyDescent="0.25">
      <c r="A186" s="22" t="s">
        <v>525</v>
      </c>
      <c r="B186" s="22" t="s">
        <v>526</v>
      </c>
      <c r="C186" s="22" t="s">
        <v>527</v>
      </c>
      <c r="D186" s="41">
        <v>43678</v>
      </c>
      <c r="E186" s="22" t="s">
        <v>528</v>
      </c>
      <c r="G186" s="22">
        <v>22</v>
      </c>
      <c r="I186" s="22">
        <v>6450</v>
      </c>
    </row>
    <row r="187" spans="1:9" x14ac:dyDescent="0.25">
      <c r="A187" s="22" t="s">
        <v>525</v>
      </c>
      <c r="B187" s="22" t="s">
        <v>526</v>
      </c>
      <c r="C187" s="22" t="s">
        <v>527</v>
      </c>
      <c r="D187" s="41">
        <v>43678</v>
      </c>
      <c r="E187" s="22" t="s">
        <v>529</v>
      </c>
      <c r="G187" s="22">
        <v>11</v>
      </c>
      <c r="I187" s="22">
        <v>1180</v>
      </c>
    </row>
    <row r="188" spans="1:9" x14ac:dyDescent="0.25">
      <c r="A188" s="22" t="s">
        <v>525</v>
      </c>
      <c r="B188" s="22" t="s">
        <v>526</v>
      </c>
      <c r="C188" s="22" t="s">
        <v>527</v>
      </c>
      <c r="D188" s="41">
        <v>43678</v>
      </c>
      <c r="E188" s="22" t="s">
        <v>530</v>
      </c>
      <c r="G188" s="22">
        <v>3</v>
      </c>
      <c r="I188" s="22">
        <v>2070</v>
      </c>
    </row>
    <row r="189" spans="1:9" x14ac:dyDescent="0.25">
      <c r="A189" s="22" t="s">
        <v>531</v>
      </c>
      <c r="B189" s="22" t="s">
        <v>532</v>
      </c>
      <c r="C189" s="22" t="s">
        <v>533</v>
      </c>
      <c r="D189" s="41">
        <v>43679</v>
      </c>
      <c r="E189" s="22" t="s">
        <v>534</v>
      </c>
      <c r="G189" s="22">
        <v>3</v>
      </c>
      <c r="I189" s="22">
        <v>1055</v>
      </c>
    </row>
    <row r="190" spans="1:9" x14ac:dyDescent="0.25">
      <c r="A190" s="22" t="s">
        <v>535</v>
      </c>
      <c r="B190" s="22" t="s">
        <v>536</v>
      </c>
      <c r="C190" s="22" t="s">
        <v>537</v>
      </c>
      <c r="D190" s="41">
        <v>43679</v>
      </c>
      <c r="E190" s="22" t="s">
        <v>538</v>
      </c>
      <c r="G190" s="22">
        <v>9</v>
      </c>
      <c r="I190" s="22">
        <v>860</v>
      </c>
    </row>
    <row r="191" spans="1:9" x14ac:dyDescent="0.25">
      <c r="A191" s="22" t="s">
        <v>535</v>
      </c>
      <c r="B191" s="22" t="s">
        <v>536</v>
      </c>
      <c r="C191" s="22" t="s">
        <v>537</v>
      </c>
      <c r="D191" s="41">
        <v>43679</v>
      </c>
      <c r="E191" s="22" t="s">
        <v>539</v>
      </c>
      <c r="G191" s="22">
        <v>1</v>
      </c>
      <c r="I191" s="22">
        <v>750</v>
      </c>
    </row>
    <row r="192" spans="1:9" ht="15.75" thickBot="1" x14ac:dyDescent="0.3">
      <c r="A192" s="22" t="s">
        <v>535</v>
      </c>
      <c r="B192" s="22" t="s">
        <v>536</v>
      </c>
      <c r="C192" s="22" t="s">
        <v>537</v>
      </c>
      <c r="D192" s="42">
        <v>43679</v>
      </c>
      <c r="E192" s="22" t="s">
        <v>540</v>
      </c>
      <c r="G192" s="22">
        <v>1</v>
      </c>
      <c r="I192" s="22">
        <v>15</v>
      </c>
    </row>
    <row r="194" spans="1:9" x14ac:dyDescent="0.25">
      <c r="A194" s="22" t="s">
        <v>541</v>
      </c>
      <c r="B194" s="22" t="s">
        <v>542</v>
      </c>
      <c r="C194" s="22" t="s">
        <v>543</v>
      </c>
      <c r="D194" s="22">
        <v>2011</v>
      </c>
      <c r="E194" s="46" t="s">
        <v>544</v>
      </c>
      <c r="F194" s="22">
        <v>100</v>
      </c>
      <c r="G194" s="22">
        <v>98</v>
      </c>
      <c r="I194" s="22">
        <v>9330</v>
      </c>
    </row>
    <row r="195" spans="1:9" x14ac:dyDescent="0.25">
      <c r="A195" s="22" t="s">
        <v>541</v>
      </c>
      <c r="B195" s="22" t="s">
        <v>542</v>
      </c>
      <c r="C195" s="22" t="s">
        <v>543</v>
      </c>
      <c r="D195" s="22">
        <v>2012</v>
      </c>
      <c r="E195" s="46" t="s">
        <v>544</v>
      </c>
      <c r="G195" s="22">
        <v>107</v>
      </c>
      <c r="I195" s="22">
        <v>9072</v>
      </c>
    </row>
    <row r="196" spans="1:9" x14ac:dyDescent="0.25">
      <c r="A196" s="22" t="s">
        <v>541</v>
      </c>
      <c r="B196" s="22" t="s">
        <v>542</v>
      </c>
      <c r="C196" s="22" t="s">
        <v>543</v>
      </c>
      <c r="D196" s="22">
        <v>2013</v>
      </c>
      <c r="E196" s="46" t="s">
        <v>544</v>
      </c>
      <c r="G196" s="22">
        <v>251</v>
      </c>
      <c r="I196" s="22">
        <v>17567</v>
      </c>
    </row>
    <row r="197" spans="1:9" x14ac:dyDescent="0.25">
      <c r="A197" s="22" t="s">
        <v>541</v>
      </c>
      <c r="B197" s="22" t="s">
        <v>542</v>
      </c>
      <c r="C197" s="22" t="s">
        <v>543</v>
      </c>
      <c r="D197" s="22">
        <v>2015</v>
      </c>
      <c r="E197" s="46" t="s">
        <v>544</v>
      </c>
      <c r="G197" s="22">
        <v>17</v>
      </c>
      <c r="I197" s="22">
        <v>2170</v>
      </c>
    </row>
    <row r="198" spans="1:9" x14ac:dyDescent="0.25">
      <c r="A198" s="22" t="s">
        <v>541</v>
      </c>
      <c r="B198" s="22" t="s">
        <v>542</v>
      </c>
      <c r="C198" s="22" t="s">
        <v>543</v>
      </c>
      <c r="D198" s="22">
        <v>2016</v>
      </c>
      <c r="E198" s="46" t="s">
        <v>544</v>
      </c>
      <c r="G198" s="22">
        <v>362</v>
      </c>
      <c r="I198" s="22">
        <v>28346</v>
      </c>
    </row>
    <row r="199" spans="1:9" x14ac:dyDescent="0.25">
      <c r="A199" s="22" t="s">
        <v>541</v>
      </c>
      <c r="B199" s="22" t="s">
        <v>542</v>
      </c>
      <c r="C199" s="22" t="s">
        <v>543</v>
      </c>
      <c r="D199" s="22">
        <v>2017</v>
      </c>
      <c r="E199" s="46" t="s">
        <v>544</v>
      </c>
      <c r="G199" s="22">
        <v>173</v>
      </c>
      <c r="I199" s="22">
        <v>9512</v>
      </c>
    </row>
    <row r="200" spans="1:9" x14ac:dyDescent="0.25">
      <c r="A200" s="22" t="s">
        <v>541</v>
      </c>
      <c r="B200" s="22" t="s">
        <v>542</v>
      </c>
      <c r="C200" s="22" t="s">
        <v>543</v>
      </c>
      <c r="D200" s="22">
        <v>2018</v>
      </c>
      <c r="E200" s="46" t="s">
        <v>544</v>
      </c>
      <c r="G200" s="22">
        <v>106</v>
      </c>
      <c r="I200" s="22">
        <v>7480</v>
      </c>
    </row>
    <row r="201" spans="1:9" x14ac:dyDescent="0.25">
      <c r="A201" s="22" t="s">
        <v>541</v>
      </c>
      <c r="B201" s="22" t="s">
        <v>542</v>
      </c>
      <c r="C201" s="22" t="s">
        <v>543</v>
      </c>
      <c r="D201" s="22">
        <v>2019</v>
      </c>
      <c r="E201" s="46" t="s">
        <v>544</v>
      </c>
      <c r="G201" s="22">
        <v>180</v>
      </c>
      <c r="I201" s="22">
        <v>7208</v>
      </c>
    </row>
    <row r="202" spans="1:9" x14ac:dyDescent="0.25">
      <c r="A202" s="22" t="s">
        <v>541</v>
      </c>
      <c r="B202" s="22" t="s">
        <v>542</v>
      </c>
      <c r="C202" s="22" t="s">
        <v>543</v>
      </c>
      <c r="D202" s="22">
        <v>2020</v>
      </c>
      <c r="E202" s="46" t="s">
        <v>544</v>
      </c>
      <c r="G202" s="22">
        <v>158</v>
      </c>
      <c r="I202" s="22">
        <v>6379</v>
      </c>
    </row>
    <row r="204" spans="1:9" x14ac:dyDescent="0.25">
      <c r="A204" s="22" t="s">
        <v>545</v>
      </c>
      <c r="B204" s="22" t="s">
        <v>548</v>
      </c>
      <c r="C204" s="22" t="s">
        <v>547</v>
      </c>
      <c r="D204" s="47">
        <v>44797</v>
      </c>
      <c r="F204" s="22">
        <v>100</v>
      </c>
      <c r="G204" s="22">
        <v>2</v>
      </c>
      <c r="I204" s="22">
        <v>120</v>
      </c>
    </row>
    <row r="205" spans="1:9" x14ac:dyDescent="0.25">
      <c r="A205" s="22" t="s">
        <v>546</v>
      </c>
      <c r="B205" s="22" t="s">
        <v>549</v>
      </c>
      <c r="C205" s="22" t="s">
        <v>550</v>
      </c>
      <c r="D205" s="47">
        <v>44798</v>
      </c>
      <c r="F205" s="22">
        <v>100</v>
      </c>
      <c r="G205" s="22">
        <v>31</v>
      </c>
      <c r="I205" s="22">
        <v>2300</v>
      </c>
    </row>
    <row r="206" spans="1:9" x14ac:dyDescent="0.25">
      <c r="A206" s="22" t="s">
        <v>470</v>
      </c>
      <c r="B206" s="22" t="s">
        <v>551</v>
      </c>
      <c r="C206" s="22" t="s">
        <v>552</v>
      </c>
      <c r="D206" s="47">
        <v>44799</v>
      </c>
      <c r="F206" s="22">
        <v>100</v>
      </c>
      <c r="G206" s="22">
        <v>20</v>
      </c>
      <c r="I206" s="22">
        <v>420</v>
      </c>
    </row>
    <row r="208" spans="1:9" x14ac:dyDescent="0.25">
      <c r="A208" s="22" t="s">
        <v>553</v>
      </c>
      <c r="B208" s="22">
        <v>78.264133333333334</v>
      </c>
      <c r="C208" s="22">
        <v>12.060616666666666</v>
      </c>
      <c r="D208" s="22">
        <v>2018</v>
      </c>
      <c r="E208" s="22" t="s">
        <v>554</v>
      </c>
      <c r="G208" s="22">
        <v>0</v>
      </c>
      <c r="I208" s="22">
        <v>0</v>
      </c>
    </row>
    <row r="209" spans="1:9" x14ac:dyDescent="0.25">
      <c r="A209" s="22" t="s">
        <v>555</v>
      </c>
      <c r="B209" s="22">
        <v>78.471366666666668</v>
      </c>
      <c r="C209" s="22">
        <v>11.5716</v>
      </c>
      <c r="D209" s="22">
        <v>2018</v>
      </c>
      <c r="E209" s="22" t="s">
        <v>556</v>
      </c>
      <c r="G209" s="22">
        <v>0</v>
      </c>
      <c r="I209" s="22">
        <v>0</v>
      </c>
    </row>
    <row r="210" spans="1:9" x14ac:dyDescent="0.25">
      <c r="A210" s="22" t="s">
        <v>557</v>
      </c>
      <c r="B210" s="22">
        <v>78.383799999999994</v>
      </c>
      <c r="C210" s="22">
        <v>11.891116666666667</v>
      </c>
      <c r="D210" s="22">
        <v>2018</v>
      </c>
      <c r="E210" s="22" t="s">
        <v>558</v>
      </c>
      <c r="G210" s="22">
        <v>20</v>
      </c>
      <c r="I210" s="22">
        <v>1700</v>
      </c>
    </row>
    <row r="211" spans="1:9" x14ac:dyDescent="0.25">
      <c r="A211" s="22" t="s">
        <v>559</v>
      </c>
      <c r="B211" s="22">
        <v>78.884233333333327</v>
      </c>
      <c r="C211" s="22">
        <v>10.71955</v>
      </c>
      <c r="D211" s="22">
        <v>2018</v>
      </c>
      <c r="E211" s="22" t="s">
        <v>560</v>
      </c>
      <c r="G211" s="22">
        <v>18</v>
      </c>
      <c r="I211" s="22">
        <v>3600</v>
      </c>
    </row>
    <row r="212" spans="1:9" x14ac:dyDescent="0.25">
      <c r="A212" s="22" t="s">
        <v>561</v>
      </c>
      <c r="B212" s="22">
        <v>78.355066666666673</v>
      </c>
      <c r="C212" s="22">
        <v>11.946400000000001</v>
      </c>
      <c r="D212" s="22">
        <v>2018</v>
      </c>
      <c r="E212" s="22" t="s">
        <v>562</v>
      </c>
      <c r="G212" s="22">
        <v>10</v>
      </c>
      <c r="I212" s="22">
        <v>4500</v>
      </c>
    </row>
    <row r="213" spans="1:9" x14ac:dyDescent="0.25">
      <c r="A213" s="22" t="s">
        <v>563</v>
      </c>
      <c r="B213" s="22">
        <v>78.897900000000007</v>
      </c>
      <c r="C213" s="22">
        <v>10.493583333333333</v>
      </c>
      <c r="D213" s="22">
        <v>2018</v>
      </c>
      <c r="E213" s="22" t="s">
        <v>564</v>
      </c>
      <c r="G213" s="22">
        <v>12</v>
      </c>
      <c r="I213" s="22">
        <v>4600</v>
      </c>
    </row>
    <row r="214" spans="1:9" x14ac:dyDescent="0.25">
      <c r="A214" s="22" t="s">
        <v>565</v>
      </c>
      <c r="B214" s="22">
        <v>78.514283333333339</v>
      </c>
      <c r="C214" s="22">
        <v>10.9937</v>
      </c>
      <c r="D214" s="22">
        <v>2018</v>
      </c>
      <c r="E214" s="22" t="s">
        <v>566</v>
      </c>
      <c r="G214" s="22">
        <v>38</v>
      </c>
      <c r="I214" s="22">
        <v>7100</v>
      </c>
    </row>
    <row r="215" spans="1:9" x14ac:dyDescent="0.25">
      <c r="A215" s="22" t="s">
        <v>567</v>
      </c>
      <c r="B215" s="22">
        <v>78.433733333333336</v>
      </c>
      <c r="C215" s="22">
        <v>11.365349999999999</v>
      </c>
      <c r="D215" s="22">
        <v>2018</v>
      </c>
      <c r="E215" s="22" t="s">
        <v>568</v>
      </c>
      <c r="G215" s="22">
        <v>10</v>
      </c>
      <c r="I215" s="22">
        <v>8300</v>
      </c>
    </row>
    <row r="216" spans="1:9" x14ac:dyDescent="0.25">
      <c r="A216" s="22" t="s">
        <v>569</v>
      </c>
      <c r="B216" s="22">
        <v>78.723516666666669</v>
      </c>
      <c r="C216" s="22">
        <v>11.1396</v>
      </c>
      <c r="D216" s="22">
        <v>2018</v>
      </c>
      <c r="E216" s="22" t="s">
        <v>570</v>
      </c>
      <c r="G216" s="22">
        <v>38</v>
      </c>
      <c r="I216" s="22">
        <v>8600</v>
      </c>
    </row>
    <row r="217" spans="1:9" x14ac:dyDescent="0.25">
      <c r="A217" s="22" t="s">
        <v>571</v>
      </c>
      <c r="B217" s="22">
        <v>78.449516666666668</v>
      </c>
      <c r="C217" s="22">
        <v>11.180683333333333</v>
      </c>
      <c r="D217" s="22">
        <v>2018</v>
      </c>
      <c r="E217" s="22" t="s">
        <v>572</v>
      </c>
      <c r="G217" s="22">
        <v>28</v>
      </c>
      <c r="I217" s="22">
        <v>11300</v>
      </c>
    </row>
    <row r="218" spans="1:9" x14ac:dyDescent="0.25">
      <c r="A218" s="22" t="s">
        <v>573</v>
      </c>
      <c r="B218" s="22">
        <v>78.670883333333336</v>
      </c>
      <c r="C218" s="22">
        <v>10.735333333333333</v>
      </c>
      <c r="D218" s="22">
        <v>2018</v>
      </c>
      <c r="E218" s="22" t="s">
        <v>574</v>
      </c>
      <c r="G218" s="22">
        <v>20</v>
      </c>
      <c r="I218" s="22">
        <v>11300</v>
      </c>
    </row>
    <row r="219" spans="1:9" x14ac:dyDescent="0.25">
      <c r="A219" s="22" t="s">
        <v>575</v>
      </c>
      <c r="B219" s="22">
        <v>78.615683333333337</v>
      </c>
      <c r="C219" s="22">
        <v>10.859500000000001</v>
      </c>
      <c r="D219" s="22">
        <v>2018</v>
      </c>
      <c r="E219" s="22" t="s">
        <v>576</v>
      </c>
      <c r="G219" s="22">
        <v>28</v>
      </c>
      <c r="I219" s="22">
        <v>12000</v>
      </c>
    </row>
    <row r="220" spans="1:9" x14ac:dyDescent="0.25">
      <c r="A220" s="22" t="s">
        <v>577</v>
      </c>
      <c r="B220" s="22">
        <v>78.869749999999996</v>
      </c>
      <c r="C220" s="22">
        <v>10.513333333333334</v>
      </c>
      <c r="D220" s="22">
        <v>2018</v>
      </c>
      <c r="E220" s="22" t="s">
        <v>578</v>
      </c>
      <c r="G220" s="22">
        <v>12</v>
      </c>
      <c r="I220" s="22">
        <v>12000</v>
      </c>
    </row>
    <row r="221" spans="1:9" x14ac:dyDescent="0.25">
      <c r="A221" s="22" t="s">
        <v>579</v>
      </c>
      <c r="B221" s="22">
        <v>78.525450000000006</v>
      </c>
      <c r="C221" s="22">
        <v>11.451650000000001</v>
      </c>
      <c r="D221" s="22">
        <v>2018</v>
      </c>
      <c r="E221" s="22" t="s">
        <v>580</v>
      </c>
      <c r="G221" s="22">
        <v>72</v>
      </c>
      <c r="I221" s="22">
        <v>12000</v>
      </c>
    </row>
    <row r="222" spans="1:9" x14ac:dyDescent="0.25">
      <c r="A222" s="22" t="s">
        <v>581</v>
      </c>
      <c r="B222" s="22">
        <v>78.452433333333332</v>
      </c>
      <c r="C222" s="22">
        <v>11.30125</v>
      </c>
      <c r="D222" s="22">
        <v>2018</v>
      </c>
      <c r="E222" s="22" t="s">
        <v>582</v>
      </c>
      <c r="G222" s="22">
        <v>44</v>
      </c>
      <c r="I222" s="22">
        <v>12700</v>
      </c>
    </row>
    <row r="223" spans="1:9" x14ac:dyDescent="0.25">
      <c r="A223" s="22" t="s">
        <v>583</v>
      </c>
      <c r="B223" s="22">
        <v>78.389833333333328</v>
      </c>
      <c r="C223" s="22">
        <v>11.566716666666666</v>
      </c>
      <c r="D223" s="22">
        <v>2018</v>
      </c>
      <c r="E223" s="22" t="s">
        <v>584</v>
      </c>
      <c r="G223" s="22">
        <v>16</v>
      </c>
      <c r="I223" s="22">
        <v>13600</v>
      </c>
    </row>
    <row r="224" spans="1:9" x14ac:dyDescent="0.25">
      <c r="A224" s="22" t="s">
        <v>585</v>
      </c>
      <c r="B224" s="22">
        <v>78.586699999999993</v>
      </c>
      <c r="C224" s="22">
        <v>11.231033333333333</v>
      </c>
      <c r="D224" s="22">
        <v>2018</v>
      </c>
      <c r="E224" s="22" t="s">
        <v>586</v>
      </c>
      <c r="G224" s="22">
        <v>42</v>
      </c>
      <c r="I224" s="22">
        <v>14400</v>
      </c>
    </row>
    <row r="225" spans="1:9" x14ac:dyDescent="0.25">
      <c r="A225" s="22" t="s">
        <v>462</v>
      </c>
      <c r="B225" s="22">
        <v>78.457250000000002</v>
      </c>
      <c r="C225" s="22">
        <v>11.631866666666667</v>
      </c>
      <c r="D225" s="22">
        <v>2018</v>
      </c>
      <c r="E225" s="22" t="s">
        <v>587</v>
      </c>
      <c r="G225" s="22">
        <v>45</v>
      </c>
      <c r="I225" s="22">
        <v>15300</v>
      </c>
    </row>
    <row r="226" spans="1:9" x14ac:dyDescent="0.25">
      <c r="A226" s="22" t="s">
        <v>588</v>
      </c>
      <c r="B226" s="22">
        <v>78.779383333333328</v>
      </c>
      <c r="C226" s="22">
        <v>10.505933333333333</v>
      </c>
      <c r="D226" s="22">
        <v>2018</v>
      </c>
      <c r="E226" s="22" t="s">
        <v>589</v>
      </c>
      <c r="G226" s="22">
        <v>18</v>
      </c>
      <c r="I226" s="22">
        <v>17700</v>
      </c>
    </row>
    <row r="227" spans="1:9" x14ac:dyDescent="0.25">
      <c r="A227" s="22" t="s">
        <v>590</v>
      </c>
      <c r="B227" s="22">
        <v>78.564216666666667</v>
      </c>
      <c r="C227" s="22">
        <v>10.938283333333333</v>
      </c>
      <c r="D227" s="22">
        <v>2018</v>
      </c>
      <c r="E227" s="22" t="s">
        <v>591</v>
      </c>
      <c r="G227" s="22">
        <v>43</v>
      </c>
      <c r="I227" s="22">
        <v>20000</v>
      </c>
    </row>
    <row r="228" spans="1:9" x14ac:dyDescent="0.25">
      <c r="A228" s="22" t="s">
        <v>592</v>
      </c>
      <c r="B228" s="22">
        <v>78.731766666666672</v>
      </c>
      <c r="C228" s="22">
        <v>10.620683333333334</v>
      </c>
      <c r="D228" s="22">
        <v>2018</v>
      </c>
      <c r="E228" s="22" t="s">
        <v>593</v>
      </c>
      <c r="G228" s="22">
        <v>38</v>
      </c>
      <c r="I228" s="22">
        <v>43300</v>
      </c>
    </row>
    <row r="229" spans="1:9" x14ac:dyDescent="0.25">
      <c r="A229" s="22" t="s">
        <v>594</v>
      </c>
      <c r="B229" s="22">
        <v>78.819766666666666</v>
      </c>
      <c r="C229" s="22">
        <v>10.534783333333333</v>
      </c>
      <c r="D229" s="22">
        <v>2018</v>
      </c>
      <c r="E229" s="22" t="s">
        <v>595</v>
      </c>
      <c r="G229" s="22">
        <v>29</v>
      </c>
      <c r="I229" s="22">
        <v>61600</v>
      </c>
    </row>
    <row r="231" spans="1:9" x14ac:dyDescent="0.25">
      <c r="A231" s="22" t="s">
        <v>594</v>
      </c>
      <c r="B231" s="22">
        <v>78.819766666666666</v>
      </c>
      <c r="C231" s="22">
        <v>10.534783333333333</v>
      </c>
      <c r="D231" s="22">
        <v>2017</v>
      </c>
      <c r="E231" s="22">
        <v>12</v>
      </c>
      <c r="G231" s="22">
        <v>4</v>
      </c>
      <c r="I231" s="22">
        <v>2300</v>
      </c>
    </row>
    <row r="232" spans="1:9" x14ac:dyDescent="0.25">
      <c r="A232" s="22" t="s">
        <v>575</v>
      </c>
      <c r="B232" s="22">
        <v>78.615683333333337</v>
      </c>
      <c r="C232" s="22">
        <v>10.859500000000001</v>
      </c>
      <c r="D232" s="22">
        <v>2017</v>
      </c>
      <c r="E232" s="22">
        <v>8</v>
      </c>
      <c r="G232" s="22">
        <v>7</v>
      </c>
      <c r="I232" s="22">
        <v>2400</v>
      </c>
    </row>
    <row r="233" spans="1:9" x14ac:dyDescent="0.25">
      <c r="A233" s="22" t="s">
        <v>565</v>
      </c>
      <c r="B233" s="22">
        <v>78.514283333333339</v>
      </c>
      <c r="C233" s="22">
        <v>10.9937</v>
      </c>
      <c r="D233" s="22">
        <v>2017</v>
      </c>
      <c r="E233" s="22">
        <v>6</v>
      </c>
      <c r="G233" s="22">
        <v>4</v>
      </c>
      <c r="I233" s="22">
        <v>3100</v>
      </c>
    </row>
    <row r="234" spans="1:9" x14ac:dyDescent="0.25">
      <c r="A234" s="22" t="s">
        <v>567</v>
      </c>
      <c r="B234" s="22">
        <v>78.433733333333336</v>
      </c>
      <c r="C234" s="22">
        <v>11.365349999999999</v>
      </c>
      <c r="D234" s="22">
        <v>2017</v>
      </c>
      <c r="E234" s="22">
        <v>3</v>
      </c>
      <c r="G234" s="22">
        <v>6</v>
      </c>
      <c r="I234" s="22">
        <v>6700</v>
      </c>
    </row>
    <row r="235" spans="1:9" x14ac:dyDescent="0.25">
      <c r="A235" s="22" t="s">
        <v>563</v>
      </c>
      <c r="B235" s="22">
        <v>78.894783333333336</v>
      </c>
      <c r="C235" s="22">
        <v>10.464233333333333</v>
      </c>
      <c r="D235" s="22">
        <v>2017</v>
      </c>
      <c r="E235" s="22">
        <v>14</v>
      </c>
      <c r="G235" s="22">
        <v>8</v>
      </c>
      <c r="I235" s="22">
        <v>6800</v>
      </c>
    </row>
    <row r="236" spans="1:9" x14ac:dyDescent="0.25">
      <c r="A236" s="22" t="s">
        <v>592</v>
      </c>
      <c r="B236" s="22">
        <v>78.731766666666672</v>
      </c>
      <c r="C236" s="22">
        <v>10.620683333333334</v>
      </c>
      <c r="D236" s="22">
        <v>2017</v>
      </c>
      <c r="E236" s="22">
        <v>10</v>
      </c>
      <c r="G236" s="22">
        <v>12</v>
      </c>
      <c r="I236" s="22">
        <v>10300</v>
      </c>
    </row>
    <row r="238" spans="1:9" x14ac:dyDescent="0.25">
      <c r="A238" s="22" t="s">
        <v>469</v>
      </c>
      <c r="B238" s="22">
        <v>78.413883330000004</v>
      </c>
      <c r="C238" s="22">
        <v>16.598800000000001</v>
      </c>
      <c r="D238" s="22">
        <v>2019</v>
      </c>
      <c r="E238" s="22">
        <v>1</v>
      </c>
      <c r="I238" s="22">
        <v>230</v>
      </c>
    </row>
    <row r="239" spans="1:9" x14ac:dyDescent="0.25">
      <c r="A239" s="22" t="s">
        <v>596</v>
      </c>
      <c r="B239" s="22">
        <v>78.635866669999999</v>
      </c>
      <c r="C239" s="22">
        <v>14.773</v>
      </c>
      <c r="D239" s="22">
        <v>2019</v>
      </c>
      <c r="E239" s="22">
        <v>4</v>
      </c>
      <c r="I239" s="22">
        <v>800</v>
      </c>
    </row>
    <row r="240" spans="1:9" x14ac:dyDescent="0.25">
      <c r="A240" s="22" t="s">
        <v>597</v>
      </c>
      <c r="B240" s="22">
        <v>78.378416669999993</v>
      </c>
      <c r="C240" s="22">
        <v>14.762983330000001</v>
      </c>
      <c r="D240" s="22">
        <v>2019</v>
      </c>
      <c r="E240" s="22" t="s">
        <v>598</v>
      </c>
      <c r="I240" s="22">
        <v>800</v>
      </c>
    </row>
    <row r="241" spans="1:9" x14ac:dyDescent="0.25">
      <c r="A241" s="22" t="s">
        <v>599</v>
      </c>
      <c r="B241" s="22">
        <v>78.343649999999997</v>
      </c>
      <c r="C241" s="22">
        <v>14.233383330000001</v>
      </c>
      <c r="D241" s="22">
        <v>2019</v>
      </c>
      <c r="E241" s="22">
        <v>15</v>
      </c>
      <c r="I241" s="22">
        <v>1100</v>
      </c>
    </row>
    <row r="242" spans="1:9" x14ac:dyDescent="0.25">
      <c r="A242" s="22" t="s">
        <v>474</v>
      </c>
      <c r="B242" s="22">
        <v>78.437533329999994</v>
      </c>
      <c r="C242" s="22">
        <v>16.395366670000001</v>
      </c>
      <c r="D242" s="22">
        <v>2019</v>
      </c>
      <c r="E242" s="22">
        <v>3</v>
      </c>
      <c r="I242" s="22">
        <v>1200</v>
      </c>
    </row>
    <row r="243" spans="1:9" x14ac:dyDescent="0.25">
      <c r="A243" s="22" t="s">
        <v>600</v>
      </c>
      <c r="B243" s="22">
        <v>78.401733329999999</v>
      </c>
      <c r="C243" s="22">
        <v>14.51271667</v>
      </c>
      <c r="D243" s="22">
        <v>2019</v>
      </c>
      <c r="E243" s="22">
        <v>8</v>
      </c>
      <c r="I243" s="22">
        <v>1200</v>
      </c>
    </row>
    <row r="244" spans="1:9" x14ac:dyDescent="0.25">
      <c r="A244" s="22" t="s">
        <v>601</v>
      </c>
      <c r="B244" s="22">
        <v>78.640766670000005</v>
      </c>
      <c r="C244" s="22">
        <v>14.564116670000001</v>
      </c>
      <c r="D244" s="22">
        <v>2019</v>
      </c>
      <c r="E244" s="22">
        <v>6</v>
      </c>
      <c r="I244" s="22">
        <v>1300</v>
      </c>
    </row>
    <row r="245" spans="1:9" x14ac:dyDescent="0.25">
      <c r="A245" s="22" t="s">
        <v>602</v>
      </c>
      <c r="B245" s="22">
        <v>78.378416669999993</v>
      </c>
      <c r="C245" s="22">
        <v>14.762983330000001</v>
      </c>
      <c r="D245" s="22">
        <v>2019</v>
      </c>
      <c r="E245" s="22">
        <v>9</v>
      </c>
      <c r="I245" s="22">
        <v>1300</v>
      </c>
    </row>
    <row r="246" spans="1:9" x14ac:dyDescent="0.25">
      <c r="A246" s="22" t="s">
        <v>603</v>
      </c>
      <c r="B246" s="22">
        <v>78.339950000000002</v>
      </c>
      <c r="C246" s="22">
        <v>14.2439</v>
      </c>
      <c r="D246" s="22">
        <v>2019</v>
      </c>
      <c r="E246" s="22">
        <v>16</v>
      </c>
      <c r="I246" s="22">
        <v>1600</v>
      </c>
    </row>
    <row r="247" spans="1:9" x14ac:dyDescent="0.25">
      <c r="A247" s="22" t="s">
        <v>604</v>
      </c>
      <c r="B247" s="22">
        <v>77.77633333</v>
      </c>
      <c r="C247" s="22">
        <v>13.760666670000001</v>
      </c>
      <c r="D247" s="22">
        <v>2019</v>
      </c>
      <c r="E247" s="22">
        <v>2</v>
      </c>
      <c r="I247" s="22">
        <v>7000</v>
      </c>
    </row>
    <row r="248" spans="1:9" x14ac:dyDescent="0.25">
      <c r="A248" s="22" t="s">
        <v>605</v>
      </c>
      <c r="B248" s="22">
        <v>77.758499999999998</v>
      </c>
      <c r="C248" s="22">
        <v>14.486000000000001</v>
      </c>
      <c r="D248" s="22">
        <v>2019</v>
      </c>
      <c r="E248" s="22">
        <v>1</v>
      </c>
      <c r="I248" s="22">
        <v>92600</v>
      </c>
    </row>
    <row r="253" spans="1:9" x14ac:dyDescent="0.25">
      <c r="B253" s="48" t="s">
        <v>606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9"/>
  <sheetViews>
    <sheetView topLeftCell="A4" workbookViewId="0">
      <selection activeCell="A62" sqref="A62"/>
    </sheetView>
  </sheetViews>
  <sheetFormatPr defaultRowHeight="15" x14ac:dyDescent="0.25"/>
  <cols>
    <col min="1" max="1" width="30.28515625" customWidth="1"/>
    <col min="2" max="2" width="11.28515625" bestFit="1" customWidth="1"/>
    <col min="3" max="3" width="11.140625" bestFit="1" customWidth="1"/>
    <col min="4" max="4" width="12.28515625" customWidth="1"/>
    <col min="5" max="5" width="8.5703125" bestFit="1" customWidth="1"/>
    <col min="6" max="6" width="10.42578125" customWidth="1"/>
    <col min="7" max="7" width="13.42578125" customWidth="1"/>
    <col min="8" max="8" width="13.7109375" customWidth="1"/>
    <col min="9" max="9" width="25.140625" bestFit="1" customWidth="1"/>
    <col min="10" max="10" width="14.7109375" customWidth="1"/>
    <col min="11" max="11" width="14.5703125" customWidth="1"/>
    <col min="12" max="12" width="16.5703125" customWidth="1"/>
    <col min="13" max="13" width="15.42578125" customWidth="1"/>
    <col min="14" max="60" width="83.5703125" customWidth="1"/>
  </cols>
  <sheetData>
    <row r="2" spans="1:11" ht="25.5" x14ac:dyDescent="0.25">
      <c r="A2" s="1" t="s">
        <v>0</v>
      </c>
      <c r="B2" s="1" t="s">
        <v>230</v>
      </c>
      <c r="C2" s="1" t="s">
        <v>231</v>
      </c>
      <c r="D2" s="1" t="s">
        <v>232</v>
      </c>
      <c r="E2" s="1" t="s">
        <v>1</v>
      </c>
      <c r="F2" s="2" t="s">
        <v>2</v>
      </c>
      <c r="G2" s="2" t="s">
        <v>3</v>
      </c>
      <c r="H2" s="2" t="s">
        <v>377</v>
      </c>
      <c r="I2" s="1" t="s">
        <v>328</v>
      </c>
    </row>
    <row r="3" spans="1:11" x14ac:dyDescent="0.25">
      <c r="A3" s="7" t="s">
        <v>8</v>
      </c>
      <c r="B3" s="7" t="s">
        <v>233</v>
      </c>
      <c r="C3" s="7" t="s">
        <v>234</v>
      </c>
      <c r="D3" s="15">
        <v>45522</v>
      </c>
      <c r="E3" s="7" t="s">
        <v>376</v>
      </c>
      <c r="F3" s="7" t="s">
        <v>378</v>
      </c>
      <c r="G3" s="19">
        <v>9.5</v>
      </c>
      <c r="H3" s="7">
        <v>7</v>
      </c>
      <c r="I3" s="7">
        <v>612</v>
      </c>
      <c r="K3" s="30"/>
    </row>
    <row r="4" spans="1:11" x14ac:dyDescent="0.25">
      <c r="A4" s="7" t="s">
        <v>11</v>
      </c>
      <c r="B4" s="7" t="s">
        <v>235</v>
      </c>
      <c r="C4" s="7" t="s">
        <v>236</v>
      </c>
      <c r="D4" s="15">
        <v>45522</v>
      </c>
      <c r="E4" s="7" t="s">
        <v>329</v>
      </c>
      <c r="F4" s="7"/>
      <c r="G4" s="19">
        <v>28.333333333333332</v>
      </c>
      <c r="H4" s="7">
        <v>8</v>
      </c>
      <c r="I4" s="19">
        <v>21338.333333333332</v>
      </c>
    </row>
    <row r="5" spans="1:11" x14ac:dyDescent="0.25">
      <c r="A5" s="7" t="s">
        <v>22</v>
      </c>
      <c r="B5" s="7" t="s">
        <v>238</v>
      </c>
      <c r="C5" s="7" t="s">
        <v>237</v>
      </c>
      <c r="D5" s="15">
        <v>45522</v>
      </c>
      <c r="E5" s="7" t="s">
        <v>375</v>
      </c>
      <c r="F5" s="7"/>
      <c r="G5" s="19">
        <v>51</v>
      </c>
      <c r="H5" s="7">
        <v>13</v>
      </c>
      <c r="I5" s="19">
        <v>12795</v>
      </c>
    </row>
    <row r="6" spans="1:11" x14ac:dyDescent="0.25">
      <c r="A6" s="7" t="s">
        <v>29</v>
      </c>
      <c r="B6" s="7" t="s">
        <v>239</v>
      </c>
      <c r="C6" s="7" t="s">
        <v>240</v>
      </c>
      <c r="D6" s="15">
        <v>45522</v>
      </c>
      <c r="E6" s="7" t="s">
        <v>374</v>
      </c>
      <c r="F6" s="7"/>
      <c r="G6" s="7">
        <v>81</v>
      </c>
      <c r="H6" s="7">
        <v>12</v>
      </c>
      <c r="I6" s="7">
        <v>12065</v>
      </c>
    </row>
    <row r="7" spans="1:11" x14ac:dyDescent="0.25">
      <c r="A7" s="7" t="s">
        <v>32</v>
      </c>
      <c r="B7" s="7" t="s">
        <v>241</v>
      </c>
      <c r="C7" s="7" t="s">
        <v>242</v>
      </c>
      <c r="D7" s="15">
        <v>45523</v>
      </c>
      <c r="E7" s="7" t="s">
        <v>373</v>
      </c>
      <c r="F7" s="7"/>
      <c r="G7" s="19">
        <v>41</v>
      </c>
      <c r="H7" s="7">
        <v>11</v>
      </c>
      <c r="I7" s="19">
        <v>18395</v>
      </c>
    </row>
    <row r="8" spans="1:11" x14ac:dyDescent="0.25">
      <c r="A8" s="7" t="s">
        <v>43</v>
      </c>
      <c r="B8" s="7" t="s">
        <v>243</v>
      </c>
      <c r="C8" s="7" t="s">
        <v>244</v>
      </c>
      <c r="D8" s="15">
        <v>45523</v>
      </c>
      <c r="E8" s="7" t="s">
        <v>372</v>
      </c>
      <c r="F8" s="7"/>
      <c r="G8" s="7">
        <v>5</v>
      </c>
      <c r="H8" s="7">
        <v>4</v>
      </c>
      <c r="I8" s="7">
        <v>6540</v>
      </c>
    </row>
    <row r="9" spans="1:11" x14ac:dyDescent="0.25">
      <c r="A9" s="7" t="s">
        <v>46</v>
      </c>
      <c r="B9" s="7" t="s">
        <v>245</v>
      </c>
      <c r="C9" s="7" t="s">
        <v>246</v>
      </c>
      <c r="D9" s="15">
        <v>45523</v>
      </c>
      <c r="E9" s="7" t="s">
        <v>371</v>
      </c>
      <c r="F9" s="7"/>
      <c r="G9" s="7">
        <v>55</v>
      </c>
      <c r="H9" s="7">
        <v>10</v>
      </c>
      <c r="I9" s="7">
        <v>16235</v>
      </c>
    </row>
    <row r="10" spans="1:11" x14ac:dyDescent="0.25">
      <c r="A10" s="7" t="s">
        <v>49</v>
      </c>
      <c r="B10" s="7" t="s">
        <v>247</v>
      </c>
      <c r="C10" s="7" t="s">
        <v>248</v>
      </c>
      <c r="D10" s="15">
        <v>45523</v>
      </c>
      <c r="E10" s="7" t="s">
        <v>370</v>
      </c>
      <c r="F10" s="7"/>
      <c r="G10" s="19">
        <v>40</v>
      </c>
      <c r="H10" s="7">
        <v>10</v>
      </c>
      <c r="I10" s="7">
        <v>1193.5</v>
      </c>
    </row>
    <row r="11" spans="1:11" x14ac:dyDescent="0.25">
      <c r="A11" s="7" t="s">
        <v>54</v>
      </c>
      <c r="B11" s="7" t="s">
        <v>249</v>
      </c>
      <c r="C11" s="7" t="s">
        <v>250</v>
      </c>
      <c r="D11" s="15">
        <v>45524</v>
      </c>
      <c r="E11" s="7" t="s">
        <v>369</v>
      </c>
      <c r="F11" s="7"/>
      <c r="G11" s="7">
        <v>0</v>
      </c>
      <c r="H11" s="7">
        <v>0</v>
      </c>
      <c r="I11" s="7">
        <v>0</v>
      </c>
    </row>
    <row r="12" spans="1:11" x14ac:dyDescent="0.25">
      <c r="A12" s="7" t="s">
        <v>56</v>
      </c>
      <c r="B12" s="7" t="s">
        <v>251</v>
      </c>
      <c r="C12" s="7" t="s">
        <v>252</v>
      </c>
      <c r="D12" s="15">
        <v>45524</v>
      </c>
      <c r="E12" s="7" t="s">
        <v>368</v>
      </c>
      <c r="F12" s="7"/>
      <c r="G12" s="19">
        <v>44</v>
      </c>
      <c r="H12" s="7">
        <v>12</v>
      </c>
      <c r="I12" s="7">
        <v>7141</v>
      </c>
    </row>
    <row r="13" spans="1:11" x14ac:dyDescent="0.25">
      <c r="A13" s="7" t="s">
        <v>61</v>
      </c>
      <c r="B13" s="7" t="s">
        <v>253</v>
      </c>
      <c r="C13" s="7" t="s">
        <v>254</v>
      </c>
      <c r="D13" s="15">
        <v>45524</v>
      </c>
      <c r="E13" s="7" t="s">
        <v>367</v>
      </c>
      <c r="F13" s="7"/>
      <c r="G13" s="19">
        <v>23.5</v>
      </c>
      <c r="H13" s="7">
        <v>6</v>
      </c>
      <c r="I13" s="7">
        <v>123.5</v>
      </c>
    </row>
    <row r="14" spans="1:11" x14ac:dyDescent="0.25">
      <c r="A14" s="7" t="s">
        <v>66</v>
      </c>
      <c r="B14" s="7" t="s">
        <v>255</v>
      </c>
      <c r="C14" s="7" t="s">
        <v>256</v>
      </c>
      <c r="D14" s="15">
        <v>45525</v>
      </c>
      <c r="E14" s="7" t="s">
        <v>366</v>
      </c>
      <c r="F14" s="7"/>
      <c r="G14" s="7">
        <v>42</v>
      </c>
      <c r="H14" s="7">
        <v>8</v>
      </c>
      <c r="I14" s="7">
        <v>8520</v>
      </c>
    </row>
    <row r="15" spans="1:11" x14ac:dyDescent="0.25">
      <c r="A15" s="7" t="s">
        <v>73</v>
      </c>
      <c r="B15" s="7" t="s">
        <v>257</v>
      </c>
      <c r="C15" s="7" t="s">
        <v>258</v>
      </c>
      <c r="D15" s="15">
        <v>45525</v>
      </c>
      <c r="E15" s="7" t="s">
        <v>365</v>
      </c>
      <c r="F15" s="7"/>
      <c r="G15" s="19">
        <v>8</v>
      </c>
      <c r="H15" s="7">
        <v>7</v>
      </c>
      <c r="I15" s="19">
        <v>20548.333333333332</v>
      </c>
    </row>
    <row r="16" spans="1:11" x14ac:dyDescent="0.25">
      <c r="A16" s="7" t="s">
        <v>80</v>
      </c>
      <c r="B16" s="7" t="s">
        <v>259</v>
      </c>
      <c r="C16" s="7" t="s">
        <v>260</v>
      </c>
      <c r="D16" s="15">
        <v>45525</v>
      </c>
      <c r="E16" s="7" t="s">
        <v>364</v>
      </c>
      <c r="F16" s="7"/>
      <c r="G16" s="7">
        <v>0</v>
      </c>
      <c r="H16" s="7">
        <v>0</v>
      </c>
      <c r="I16" s="7">
        <v>0</v>
      </c>
    </row>
    <row r="17" spans="1:9" x14ac:dyDescent="0.25">
      <c r="A17" s="7" t="s">
        <v>82</v>
      </c>
      <c r="B17" s="7" t="s">
        <v>261</v>
      </c>
      <c r="C17" s="7" t="s">
        <v>262</v>
      </c>
      <c r="D17" s="15">
        <v>45526</v>
      </c>
      <c r="E17" s="7" t="s">
        <v>363</v>
      </c>
      <c r="F17" s="7"/>
      <c r="G17" s="7">
        <v>0</v>
      </c>
      <c r="H17" s="7">
        <v>0</v>
      </c>
      <c r="I17" s="7">
        <v>0</v>
      </c>
    </row>
    <row r="18" spans="1:9" x14ac:dyDescent="0.25">
      <c r="A18" s="7" t="s">
        <v>84</v>
      </c>
      <c r="B18" s="7" t="s">
        <v>263</v>
      </c>
      <c r="C18" s="7" t="s">
        <v>264</v>
      </c>
      <c r="D18" s="15">
        <v>45526</v>
      </c>
      <c r="E18" s="7" t="s">
        <v>362</v>
      </c>
      <c r="F18" s="7"/>
      <c r="G18" s="7">
        <v>28</v>
      </c>
      <c r="H18" s="7">
        <v>7</v>
      </c>
      <c r="I18" s="7">
        <v>2385</v>
      </c>
    </row>
    <row r="19" spans="1:9" x14ac:dyDescent="0.25">
      <c r="A19" s="7" t="s">
        <v>87</v>
      </c>
      <c r="B19" s="7" t="s">
        <v>265</v>
      </c>
      <c r="C19" s="7" t="s">
        <v>266</v>
      </c>
      <c r="D19" s="15">
        <v>45526</v>
      </c>
      <c r="E19" s="7" t="s">
        <v>361</v>
      </c>
      <c r="F19" s="7"/>
      <c r="G19" s="19">
        <v>105</v>
      </c>
      <c r="H19" s="7">
        <v>2</v>
      </c>
      <c r="I19" s="7">
        <v>100</v>
      </c>
    </row>
    <row r="20" spans="1:9" x14ac:dyDescent="0.25">
      <c r="A20" s="7" t="s">
        <v>96</v>
      </c>
      <c r="B20" s="7" t="s">
        <v>267</v>
      </c>
      <c r="C20" s="7" t="s">
        <v>268</v>
      </c>
      <c r="D20" s="15">
        <v>45526</v>
      </c>
      <c r="E20" s="7" t="s">
        <v>360</v>
      </c>
      <c r="F20" s="7"/>
      <c r="G20" s="7">
        <v>0</v>
      </c>
      <c r="H20" s="7">
        <v>0</v>
      </c>
      <c r="I20" s="7">
        <v>0</v>
      </c>
    </row>
    <row r="21" spans="1:9" x14ac:dyDescent="0.25">
      <c r="A21" s="7" t="s">
        <v>98</v>
      </c>
      <c r="B21" s="7" t="s">
        <v>269</v>
      </c>
      <c r="C21" s="7" t="s">
        <v>270</v>
      </c>
      <c r="D21" s="15">
        <v>45527</v>
      </c>
      <c r="E21" s="7" t="s">
        <v>359</v>
      </c>
      <c r="F21" s="7"/>
      <c r="G21" s="7">
        <v>0</v>
      </c>
      <c r="H21" s="7">
        <v>0</v>
      </c>
      <c r="I21" s="7">
        <v>0</v>
      </c>
    </row>
    <row r="22" spans="1:9" x14ac:dyDescent="0.25">
      <c r="A22" s="7" t="s">
        <v>100</v>
      </c>
      <c r="B22" s="7" t="s">
        <v>271</v>
      </c>
      <c r="C22" s="7" t="s">
        <v>272</v>
      </c>
      <c r="D22" s="15">
        <v>45527</v>
      </c>
      <c r="E22" s="7" t="s">
        <v>358</v>
      </c>
      <c r="F22" s="7"/>
      <c r="G22" s="7">
        <v>0</v>
      </c>
      <c r="H22" s="7">
        <v>0</v>
      </c>
      <c r="I22" s="7">
        <v>0</v>
      </c>
    </row>
    <row r="23" spans="1:9" x14ac:dyDescent="0.25">
      <c r="A23" s="7" t="s">
        <v>102</v>
      </c>
      <c r="B23" s="7" t="s">
        <v>273</v>
      </c>
      <c r="C23" s="7" t="s">
        <v>274</v>
      </c>
      <c r="D23" s="15">
        <v>45528</v>
      </c>
      <c r="E23" s="7" t="s">
        <v>357</v>
      </c>
      <c r="F23" s="7"/>
      <c r="G23" s="7">
        <v>1</v>
      </c>
      <c r="H23" s="7">
        <v>1</v>
      </c>
      <c r="I23" s="7">
        <v>10</v>
      </c>
    </row>
    <row r="24" spans="1:9" x14ac:dyDescent="0.25">
      <c r="A24" s="7" t="s">
        <v>104</v>
      </c>
      <c r="B24" s="7" t="s">
        <v>275</v>
      </c>
      <c r="C24" s="7" t="s">
        <v>276</v>
      </c>
      <c r="D24" s="15">
        <v>45528</v>
      </c>
      <c r="E24" s="7" t="s">
        <v>356</v>
      </c>
      <c r="F24" s="7"/>
      <c r="G24" s="7">
        <v>7</v>
      </c>
      <c r="H24" s="7">
        <v>2</v>
      </c>
      <c r="I24" s="7">
        <v>15</v>
      </c>
    </row>
    <row r="25" spans="1:9" x14ac:dyDescent="0.25">
      <c r="A25" s="7" t="s">
        <v>107</v>
      </c>
      <c r="B25" s="7" t="s">
        <v>277</v>
      </c>
      <c r="C25" s="7" t="s">
        <v>278</v>
      </c>
      <c r="D25" s="15">
        <v>45529</v>
      </c>
      <c r="E25" s="7" t="s">
        <v>355</v>
      </c>
      <c r="F25" s="7"/>
      <c r="G25" s="7">
        <v>0</v>
      </c>
      <c r="H25" s="7">
        <v>0</v>
      </c>
      <c r="I25" s="7">
        <v>0</v>
      </c>
    </row>
    <row r="26" spans="1:9" x14ac:dyDescent="0.25">
      <c r="A26" s="7" t="s">
        <v>109</v>
      </c>
      <c r="B26" s="7" t="s">
        <v>279</v>
      </c>
      <c r="C26" s="7" t="s">
        <v>280</v>
      </c>
      <c r="D26" s="15">
        <v>45529</v>
      </c>
      <c r="E26" s="7" t="s">
        <v>354</v>
      </c>
      <c r="F26" s="7"/>
      <c r="G26" s="7">
        <v>2</v>
      </c>
      <c r="H26" s="7">
        <v>2</v>
      </c>
      <c r="I26" s="7">
        <v>18</v>
      </c>
    </row>
    <row r="27" spans="1:9" x14ac:dyDescent="0.25">
      <c r="A27" s="7" t="s">
        <v>112</v>
      </c>
      <c r="B27" s="7" t="s">
        <v>281</v>
      </c>
      <c r="C27" s="7"/>
      <c r="D27" s="15">
        <v>45529</v>
      </c>
      <c r="E27" s="7" t="s">
        <v>353</v>
      </c>
      <c r="F27" s="7"/>
      <c r="G27" s="7">
        <v>0</v>
      </c>
      <c r="H27" s="7">
        <v>0</v>
      </c>
      <c r="I27" s="7">
        <v>0</v>
      </c>
    </row>
    <row r="28" spans="1:9" x14ac:dyDescent="0.25">
      <c r="A28" s="7" t="s">
        <v>114</v>
      </c>
      <c r="B28" s="7" t="s">
        <v>283</v>
      </c>
      <c r="C28" s="7" t="s">
        <v>282</v>
      </c>
      <c r="D28" s="15">
        <v>45528</v>
      </c>
      <c r="E28" s="7" t="s">
        <v>352</v>
      </c>
      <c r="F28" s="7"/>
      <c r="G28" s="19">
        <v>12</v>
      </c>
      <c r="H28" s="7">
        <v>5</v>
      </c>
      <c r="I28" s="18">
        <v>46.333333333333336</v>
      </c>
    </row>
    <row r="29" spans="1:9" x14ac:dyDescent="0.25">
      <c r="A29" s="14" t="s">
        <v>191</v>
      </c>
      <c r="B29" s="14" t="s">
        <v>284</v>
      </c>
      <c r="C29" s="14" t="s">
        <v>285</v>
      </c>
      <c r="D29" s="16">
        <v>45516</v>
      </c>
      <c r="E29" s="14" t="s">
        <v>351</v>
      </c>
      <c r="F29" s="7"/>
      <c r="G29" s="19">
        <v>24</v>
      </c>
      <c r="H29" s="7">
        <v>10</v>
      </c>
      <c r="I29" s="18">
        <v>8098.375</v>
      </c>
    </row>
    <row r="30" spans="1:9" x14ac:dyDescent="0.25">
      <c r="A30" s="14" t="s">
        <v>208</v>
      </c>
      <c r="B30" s="14" t="s">
        <v>286</v>
      </c>
      <c r="C30" s="14" t="s">
        <v>287</v>
      </c>
      <c r="D30" s="16">
        <v>45516</v>
      </c>
      <c r="E30" s="7" t="s">
        <v>218</v>
      </c>
      <c r="F30" s="7"/>
      <c r="G30" s="19">
        <v>28</v>
      </c>
      <c r="H30" s="7">
        <v>7</v>
      </c>
      <c r="I30" s="18">
        <v>13662.8</v>
      </c>
    </row>
    <row r="31" spans="1:9" x14ac:dyDescent="0.25">
      <c r="A31" s="7" t="s">
        <v>121</v>
      </c>
      <c r="B31" s="7" t="s">
        <v>288</v>
      </c>
      <c r="C31" s="7" t="s">
        <v>289</v>
      </c>
      <c r="D31" s="15">
        <v>45524</v>
      </c>
      <c r="E31" s="7" t="s">
        <v>350</v>
      </c>
      <c r="F31" s="7"/>
      <c r="G31" s="19">
        <v>13</v>
      </c>
      <c r="H31" s="7">
        <v>8</v>
      </c>
      <c r="I31" s="18">
        <v>3840.25</v>
      </c>
    </row>
    <row r="32" spans="1:9" x14ac:dyDescent="0.25">
      <c r="A32" s="7" t="s">
        <v>130</v>
      </c>
      <c r="B32" s="7" t="s">
        <v>290</v>
      </c>
      <c r="C32" s="7" t="s">
        <v>291</v>
      </c>
      <c r="D32" s="15">
        <v>45525</v>
      </c>
      <c r="E32" s="7" t="s">
        <v>349</v>
      </c>
      <c r="F32" s="7"/>
      <c r="G32" s="7">
        <v>17</v>
      </c>
      <c r="H32" s="7">
        <v>3</v>
      </c>
      <c r="I32" s="7">
        <v>805</v>
      </c>
    </row>
    <row r="33" spans="1:9" x14ac:dyDescent="0.25">
      <c r="A33" s="7" t="s">
        <v>132</v>
      </c>
      <c r="B33" s="7" t="s">
        <v>292</v>
      </c>
      <c r="C33" s="7" t="s">
        <v>293</v>
      </c>
      <c r="D33" s="15">
        <v>45526</v>
      </c>
      <c r="E33" s="7" t="s">
        <v>348</v>
      </c>
      <c r="F33" s="7"/>
      <c r="G33" s="7">
        <v>1</v>
      </c>
      <c r="H33" s="7">
        <v>1</v>
      </c>
      <c r="I33" s="18">
        <v>17.5</v>
      </c>
    </row>
    <row r="34" spans="1:9" x14ac:dyDescent="0.25">
      <c r="A34" s="7" t="s">
        <v>138</v>
      </c>
      <c r="B34" s="7" t="s">
        <v>294</v>
      </c>
      <c r="C34" s="7" t="s">
        <v>295</v>
      </c>
      <c r="D34" s="15">
        <v>45527</v>
      </c>
      <c r="E34" s="7" t="s">
        <v>347</v>
      </c>
      <c r="F34" s="7"/>
      <c r="G34" s="7">
        <v>6</v>
      </c>
      <c r="H34" s="7">
        <v>4</v>
      </c>
      <c r="I34" s="7">
        <v>1825</v>
      </c>
    </row>
    <row r="35" spans="1:9" x14ac:dyDescent="0.25">
      <c r="A35" s="7" t="s">
        <v>138</v>
      </c>
      <c r="B35" s="7" t="s">
        <v>296</v>
      </c>
      <c r="C35" s="7" t="s">
        <v>297</v>
      </c>
      <c r="D35" s="15">
        <v>45527</v>
      </c>
      <c r="E35" s="7" t="s">
        <v>346</v>
      </c>
      <c r="F35" s="7"/>
      <c r="G35" s="7">
        <v>0</v>
      </c>
      <c r="H35" s="7">
        <v>0</v>
      </c>
      <c r="I35" s="7">
        <v>0</v>
      </c>
    </row>
    <row r="36" spans="1:9" x14ac:dyDescent="0.25">
      <c r="A36" s="7" t="s">
        <v>141</v>
      </c>
      <c r="B36" s="7" t="s">
        <v>298</v>
      </c>
      <c r="C36" s="7" t="s">
        <v>299</v>
      </c>
      <c r="D36" s="15">
        <v>45528</v>
      </c>
      <c r="E36" s="7" t="s">
        <v>345</v>
      </c>
      <c r="F36" s="7"/>
      <c r="G36" s="19">
        <v>11</v>
      </c>
      <c r="H36" s="7">
        <v>5</v>
      </c>
      <c r="I36" s="18">
        <v>539.33333333333337</v>
      </c>
    </row>
    <row r="37" spans="1:9" x14ac:dyDescent="0.25">
      <c r="A37" s="7" t="s">
        <v>148</v>
      </c>
      <c r="B37" s="7" t="s">
        <v>300</v>
      </c>
      <c r="C37" s="7" t="s">
        <v>301</v>
      </c>
      <c r="D37" s="15">
        <v>45529</v>
      </c>
      <c r="E37" s="7" t="s">
        <v>344</v>
      </c>
      <c r="F37" s="7"/>
      <c r="G37" s="7">
        <v>1</v>
      </c>
      <c r="H37" s="7">
        <v>1</v>
      </c>
      <c r="I37" s="7">
        <v>30</v>
      </c>
    </row>
    <row r="38" spans="1:9" x14ac:dyDescent="0.25">
      <c r="A38" s="12" t="s">
        <v>150</v>
      </c>
      <c r="B38" s="12" t="s">
        <v>302</v>
      </c>
      <c r="C38" s="12" t="s">
        <v>303</v>
      </c>
      <c r="D38" s="17">
        <v>45530</v>
      </c>
      <c r="E38" s="12" t="s">
        <v>343</v>
      </c>
      <c r="F38" s="12"/>
      <c r="G38" s="12">
        <v>7</v>
      </c>
      <c r="H38" s="12">
        <v>6</v>
      </c>
      <c r="I38" s="12">
        <v>76065</v>
      </c>
    </row>
    <row r="39" spans="1:9" x14ac:dyDescent="0.25">
      <c r="A39" s="7" t="s">
        <v>153</v>
      </c>
      <c r="B39" s="7" t="s">
        <v>304</v>
      </c>
      <c r="C39" s="7" t="s">
        <v>305</v>
      </c>
      <c r="D39" s="15">
        <v>45531</v>
      </c>
      <c r="E39" s="7" t="s">
        <v>342</v>
      </c>
      <c r="F39" s="7"/>
      <c r="G39" s="7">
        <v>23</v>
      </c>
      <c r="H39" s="7">
        <v>9</v>
      </c>
      <c r="I39" s="7">
        <v>70480</v>
      </c>
    </row>
    <row r="40" spans="1:9" x14ac:dyDescent="0.25">
      <c r="A40" s="7" t="s">
        <v>156</v>
      </c>
      <c r="B40" s="7" t="s">
        <v>306</v>
      </c>
      <c r="C40" s="7" t="s">
        <v>307</v>
      </c>
      <c r="D40" s="15">
        <v>45532</v>
      </c>
      <c r="E40" s="7" t="s">
        <v>341</v>
      </c>
      <c r="F40" s="7"/>
      <c r="G40" s="7">
        <v>0</v>
      </c>
      <c r="H40" s="7">
        <v>0</v>
      </c>
      <c r="I40" s="7">
        <v>0</v>
      </c>
    </row>
    <row r="41" spans="1:9" x14ac:dyDescent="0.25">
      <c r="A41" s="7" t="s">
        <v>157</v>
      </c>
      <c r="B41" s="7" t="s">
        <v>308</v>
      </c>
      <c r="C41" s="7" t="s">
        <v>309</v>
      </c>
      <c r="D41" s="15">
        <v>45530</v>
      </c>
      <c r="E41" s="7" t="s">
        <v>340</v>
      </c>
      <c r="F41" s="7"/>
      <c r="G41" s="7">
        <v>24</v>
      </c>
      <c r="H41" s="7">
        <v>8</v>
      </c>
      <c r="I41" s="18">
        <v>2891</v>
      </c>
    </row>
    <row r="42" spans="1:9" x14ac:dyDescent="0.25">
      <c r="A42" s="7" t="s">
        <v>162</v>
      </c>
      <c r="B42" s="7" t="s">
        <v>310</v>
      </c>
      <c r="C42" s="7" t="s">
        <v>311</v>
      </c>
      <c r="D42" s="15">
        <v>45531</v>
      </c>
      <c r="E42" s="7" t="s">
        <v>339</v>
      </c>
      <c r="F42" s="7"/>
      <c r="G42" s="7">
        <v>10</v>
      </c>
      <c r="H42" s="7">
        <v>3</v>
      </c>
      <c r="I42" s="7">
        <v>6870</v>
      </c>
    </row>
    <row r="43" spans="1:9" x14ac:dyDescent="0.25">
      <c r="A43" s="7" t="s">
        <v>165</v>
      </c>
      <c r="B43" s="7" t="s">
        <v>312</v>
      </c>
      <c r="C43" s="7" t="s">
        <v>313</v>
      </c>
      <c r="D43" s="15">
        <v>45532</v>
      </c>
      <c r="E43" s="7" t="s">
        <v>338</v>
      </c>
      <c r="F43" s="7"/>
      <c r="G43" s="7">
        <v>18</v>
      </c>
      <c r="H43" s="7">
        <v>8</v>
      </c>
      <c r="I43" s="18">
        <v>89795</v>
      </c>
    </row>
    <row r="44" spans="1:9" x14ac:dyDescent="0.25">
      <c r="A44" s="7" t="s">
        <v>170</v>
      </c>
      <c r="B44" s="7" t="s">
        <v>314</v>
      </c>
      <c r="C44" s="7" t="s">
        <v>315</v>
      </c>
      <c r="D44" s="15">
        <v>45517</v>
      </c>
      <c r="E44" s="7" t="s">
        <v>337</v>
      </c>
      <c r="F44" s="7"/>
      <c r="G44" s="7">
        <v>5</v>
      </c>
      <c r="H44" s="7">
        <v>4</v>
      </c>
      <c r="I44" s="18">
        <v>460</v>
      </c>
    </row>
    <row r="45" spans="1:9" x14ac:dyDescent="0.25">
      <c r="A45" s="7" t="s">
        <v>141</v>
      </c>
      <c r="B45" s="7" t="s">
        <v>316</v>
      </c>
      <c r="C45" s="7" t="s">
        <v>317</v>
      </c>
      <c r="D45" s="15">
        <v>45524</v>
      </c>
      <c r="E45" s="7" t="s">
        <v>336</v>
      </c>
      <c r="F45" s="7"/>
      <c r="G45" s="7">
        <v>0</v>
      </c>
      <c r="H45" s="7">
        <v>0</v>
      </c>
      <c r="I45" s="7">
        <v>0</v>
      </c>
    </row>
    <row r="46" spans="1:9" x14ac:dyDescent="0.25">
      <c r="A46" s="7" t="s">
        <v>175</v>
      </c>
      <c r="B46" s="7" t="s">
        <v>320</v>
      </c>
      <c r="C46" s="7" t="s">
        <v>321</v>
      </c>
      <c r="D46" s="15">
        <v>45519</v>
      </c>
      <c r="E46" s="7" t="s">
        <v>335</v>
      </c>
      <c r="F46" s="7"/>
      <c r="G46" s="7">
        <v>0</v>
      </c>
      <c r="H46" s="7">
        <v>0</v>
      </c>
      <c r="I46" s="7">
        <v>0</v>
      </c>
    </row>
    <row r="47" spans="1:9" x14ac:dyDescent="0.25">
      <c r="A47" s="7" t="s">
        <v>176</v>
      </c>
      <c r="B47" s="7" t="s">
        <v>318</v>
      </c>
      <c r="C47" s="7" t="s">
        <v>319</v>
      </c>
      <c r="D47" s="15">
        <v>45522</v>
      </c>
      <c r="E47" s="7" t="s">
        <v>334</v>
      </c>
      <c r="F47" s="7"/>
      <c r="G47" s="7">
        <v>12</v>
      </c>
      <c r="H47" s="7">
        <v>5</v>
      </c>
      <c r="I47" s="18">
        <v>28563.5</v>
      </c>
    </row>
    <row r="48" spans="1:9" x14ac:dyDescent="0.25">
      <c r="A48" s="7" t="s">
        <v>181</v>
      </c>
      <c r="B48" s="7" t="s">
        <v>322</v>
      </c>
      <c r="C48" s="7" t="s">
        <v>323</v>
      </c>
      <c r="D48" s="15">
        <v>45522</v>
      </c>
      <c r="E48" s="7" t="s">
        <v>333</v>
      </c>
      <c r="F48" s="7"/>
      <c r="G48" s="7">
        <v>0</v>
      </c>
      <c r="H48" s="7">
        <v>0</v>
      </c>
      <c r="I48" s="7">
        <v>0</v>
      </c>
    </row>
    <row r="49" spans="1:9" x14ac:dyDescent="0.25">
      <c r="A49" s="7" t="s">
        <v>182</v>
      </c>
      <c r="B49" s="7" t="s">
        <v>324</v>
      </c>
      <c r="C49" s="7" t="s">
        <v>325</v>
      </c>
      <c r="D49" s="15">
        <v>45522</v>
      </c>
      <c r="E49" s="7" t="s">
        <v>332</v>
      </c>
      <c r="F49" s="7"/>
      <c r="G49" s="7">
        <v>14</v>
      </c>
      <c r="H49" s="7">
        <v>4</v>
      </c>
      <c r="I49" s="18">
        <v>726</v>
      </c>
    </row>
    <row r="50" spans="1:9" x14ac:dyDescent="0.25">
      <c r="A50" s="7" t="s">
        <v>130</v>
      </c>
      <c r="B50" s="7" t="s">
        <v>326</v>
      </c>
      <c r="C50" s="7" t="s">
        <v>327</v>
      </c>
      <c r="D50" s="15">
        <v>45526</v>
      </c>
      <c r="E50" s="7" t="s">
        <v>331</v>
      </c>
      <c r="F50" s="7"/>
      <c r="G50" s="7">
        <v>6</v>
      </c>
      <c r="H50" s="7">
        <v>2</v>
      </c>
      <c r="I50" s="7">
        <v>22</v>
      </c>
    </row>
    <row r="52" spans="1:9" x14ac:dyDescent="0.25">
      <c r="A52" s="7" t="s">
        <v>379</v>
      </c>
      <c r="B52" s="7" t="s">
        <v>382</v>
      </c>
      <c r="C52" s="7" t="s">
        <v>383</v>
      </c>
      <c r="D52" s="15">
        <v>45891</v>
      </c>
      <c r="E52" s="7" t="s">
        <v>440</v>
      </c>
      <c r="F52" s="7"/>
      <c r="G52" s="7">
        <v>12</v>
      </c>
      <c r="H52" s="7">
        <v>3</v>
      </c>
      <c r="I52" s="7">
        <v>50400</v>
      </c>
    </row>
    <row r="53" spans="1:9" x14ac:dyDescent="0.25">
      <c r="A53" s="7" t="s">
        <v>384</v>
      </c>
      <c r="B53" s="7" t="s">
        <v>388</v>
      </c>
      <c r="C53" s="7" t="s">
        <v>389</v>
      </c>
      <c r="D53" s="15">
        <v>45892</v>
      </c>
      <c r="E53" s="7" t="s">
        <v>441</v>
      </c>
      <c r="F53" s="7"/>
      <c r="G53" s="7">
        <v>2</v>
      </c>
      <c r="H53" s="7">
        <v>1</v>
      </c>
      <c r="I53" s="7">
        <v>12</v>
      </c>
    </row>
    <row r="54" spans="1:9" x14ac:dyDescent="0.25">
      <c r="A54" s="7" t="s">
        <v>390</v>
      </c>
      <c r="B54" s="7" t="s">
        <v>393</v>
      </c>
      <c r="C54" s="7" t="s">
        <v>394</v>
      </c>
      <c r="D54" s="15">
        <v>45892</v>
      </c>
      <c r="E54" s="7" t="s">
        <v>442</v>
      </c>
      <c r="F54" s="7"/>
      <c r="G54" s="7">
        <v>0</v>
      </c>
      <c r="H54" s="7">
        <v>0</v>
      </c>
      <c r="I54" s="7">
        <v>0</v>
      </c>
    </row>
    <row r="55" spans="1:9" x14ac:dyDescent="0.25">
      <c r="A55" s="7" t="s">
        <v>395</v>
      </c>
      <c r="B55" s="7" t="s">
        <v>400</v>
      </c>
      <c r="C55" s="7" t="s">
        <v>401</v>
      </c>
      <c r="D55" s="15">
        <v>45892</v>
      </c>
      <c r="E55" s="7" t="s">
        <v>443</v>
      </c>
      <c r="F55" s="7"/>
      <c r="G55" s="7">
        <v>6</v>
      </c>
      <c r="H55" s="7">
        <v>6</v>
      </c>
      <c r="I55" s="7">
        <v>70</v>
      </c>
    </row>
    <row r="56" spans="1:9" x14ac:dyDescent="0.25">
      <c r="A56" s="7" t="s">
        <v>402</v>
      </c>
      <c r="B56" s="7" t="s">
        <v>411</v>
      </c>
      <c r="C56" s="7" t="s">
        <v>412</v>
      </c>
      <c r="D56" s="15">
        <v>45893</v>
      </c>
      <c r="E56" s="7" t="s">
        <v>444</v>
      </c>
      <c r="F56" s="7"/>
      <c r="G56" s="7">
        <v>10</v>
      </c>
      <c r="H56" s="7">
        <v>5</v>
      </c>
      <c r="I56" s="7">
        <v>123</v>
      </c>
    </row>
    <row r="57" spans="1:9" x14ac:dyDescent="0.25">
      <c r="A57" s="7" t="s">
        <v>413</v>
      </c>
      <c r="B57" s="7" t="s">
        <v>420</v>
      </c>
      <c r="C57" s="7" t="s">
        <v>421</v>
      </c>
      <c r="D57" s="15">
        <v>45893</v>
      </c>
      <c r="E57" s="7" t="s">
        <v>445</v>
      </c>
      <c r="F57" s="7"/>
      <c r="G57" s="7">
        <v>22</v>
      </c>
      <c r="H57" s="7">
        <v>5</v>
      </c>
      <c r="I57" s="7">
        <v>112</v>
      </c>
    </row>
    <row r="58" spans="1:9" x14ac:dyDescent="0.25">
      <c r="A58" s="7" t="s">
        <v>422</v>
      </c>
      <c r="B58" s="7" t="s">
        <v>433</v>
      </c>
      <c r="C58" s="7" t="s">
        <v>434</v>
      </c>
      <c r="D58" s="15">
        <v>45894</v>
      </c>
      <c r="E58" s="7" t="s">
        <v>446</v>
      </c>
      <c r="F58" s="7"/>
      <c r="G58" s="7">
        <v>21</v>
      </c>
      <c r="H58" s="7">
        <v>7</v>
      </c>
      <c r="I58" s="7">
        <v>11168</v>
      </c>
    </row>
    <row r="59" spans="1:9" x14ac:dyDescent="0.25">
      <c r="A59" s="7" t="s">
        <v>435</v>
      </c>
      <c r="B59" s="7" t="s">
        <v>438</v>
      </c>
      <c r="C59" s="7" t="s">
        <v>439</v>
      </c>
      <c r="D59" s="15">
        <v>45894</v>
      </c>
      <c r="E59" s="7" t="s">
        <v>447</v>
      </c>
      <c r="F59" s="7"/>
      <c r="G59" s="7">
        <v>3</v>
      </c>
      <c r="H59" s="7">
        <v>3</v>
      </c>
      <c r="I59" s="7">
        <v>817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69"/>
  <sheetViews>
    <sheetView tabSelected="1" zoomScale="80" zoomScaleNormal="80" workbookViewId="0">
      <pane xSplit="4" ySplit="2" topLeftCell="AJ108" activePane="bottomRight" state="frozen"/>
      <selection pane="topRight" activeCell="B1" sqref="B1"/>
      <selection pane="bottomLeft" activeCell="A3" sqref="A3"/>
      <selection pane="bottomRight" activeCell="BM134" sqref="BM134"/>
    </sheetView>
  </sheetViews>
  <sheetFormatPr defaultColWidth="13" defaultRowHeight="15" x14ac:dyDescent="0.25"/>
  <cols>
    <col min="1" max="1" width="31" bestFit="1" customWidth="1"/>
    <col min="2" max="3" width="11.140625" bestFit="1" customWidth="1"/>
    <col min="4" max="4" width="10.5703125" bestFit="1" customWidth="1"/>
    <col min="5" max="5" width="9.140625" bestFit="1" customWidth="1"/>
    <col min="6" max="6" width="8.5703125" bestFit="1" customWidth="1"/>
    <col min="7" max="7" width="8.7109375" bestFit="1" customWidth="1"/>
    <col min="8" max="8" width="12" customWidth="1"/>
    <col min="9" max="62" width="4.7109375" customWidth="1"/>
    <col min="63" max="63" width="22.28515625" customWidth="1"/>
    <col min="64" max="64" width="21.140625" customWidth="1"/>
    <col min="65" max="65" width="17.28515625" customWidth="1"/>
  </cols>
  <sheetData>
    <row r="1" spans="1:65" x14ac:dyDescent="0.25">
      <c r="I1" s="49" t="s">
        <v>38</v>
      </c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50" t="s">
        <v>39</v>
      </c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1:65" ht="25.5" x14ac:dyDescent="0.25">
      <c r="A2" s="1" t="s">
        <v>0</v>
      </c>
      <c r="B2" s="1" t="s">
        <v>230</v>
      </c>
      <c r="C2" s="1" t="s">
        <v>231</v>
      </c>
      <c r="D2" s="1" t="s">
        <v>232</v>
      </c>
      <c r="E2" s="1" t="s">
        <v>1</v>
      </c>
      <c r="F2" s="2" t="s">
        <v>2</v>
      </c>
      <c r="G2" s="2" t="s">
        <v>3</v>
      </c>
      <c r="H2" s="2" t="s">
        <v>4</v>
      </c>
      <c r="I2" s="8">
        <v>3</v>
      </c>
      <c r="J2" s="8">
        <v>4</v>
      </c>
      <c r="K2" s="8">
        <v>5</v>
      </c>
      <c r="L2" s="8">
        <v>6</v>
      </c>
      <c r="M2" s="8">
        <v>7</v>
      </c>
      <c r="N2" s="8">
        <v>10</v>
      </c>
      <c r="O2" s="8">
        <v>12</v>
      </c>
      <c r="P2" s="8">
        <v>13</v>
      </c>
      <c r="Q2" s="8">
        <v>15</v>
      </c>
      <c r="R2" s="8">
        <v>16</v>
      </c>
      <c r="S2" s="8">
        <v>21</v>
      </c>
      <c r="T2" s="8">
        <v>23</v>
      </c>
      <c r="U2" s="8">
        <v>25</v>
      </c>
      <c r="V2" s="8">
        <v>31</v>
      </c>
      <c r="W2" s="8">
        <v>32</v>
      </c>
      <c r="X2" s="8">
        <v>33</v>
      </c>
      <c r="Y2" s="8">
        <v>37</v>
      </c>
      <c r="Z2" s="8">
        <v>39</v>
      </c>
      <c r="AA2" s="8">
        <v>43</v>
      </c>
      <c r="AB2" s="8">
        <v>44</v>
      </c>
      <c r="AC2" s="8">
        <v>45</v>
      </c>
      <c r="AD2" s="8">
        <v>46</v>
      </c>
      <c r="AE2" s="8">
        <v>47</v>
      </c>
      <c r="AF2" s="8">
        <v>48</v>
      </c>
      <c r="AG2" s="8">
        <v>115</v>
      </c>
      <c r="AH2" s="8">
        <v>116</v>
      </c>
      <c r="AI2" s="8">
        <v>117</v>
      </c>
      <c r="AJ2" s="9">
        <v>3</v>
      </c>
      <c r="AK2" s="9">
        <v>4</v>
      </c>
      <c r="AL2" s="9">
        <v>5</v>
      </c>
      <c r="AM2" s="9">
        <v>6</v>
      </c>
      <c r="AN2" s="9">
        <v>7</v>
      </c>
      <c r="AO2" s="9">
        <v>10</v>
      </c>
      <c r="AP2" s="9">
        <v>12</v>
      </c>
      <c r="AQ2" s="9">
        <v>13</v>
      </c>
      <c r="AR2" s="9">
        <v>15</v>
      </c>
      <c r="AS2" s="9">
        <v>16</v>
      </c>
      <c r="AT2" s="9">
        <v>21</v>
      </c>
      <c r="AU2" s="9">
        <v>23</v>
      </c>
      <c r="AV2" s="9">
        <v>25</v>
      </c>
      <c r="AW2" s="9">
        <v>31</v>
      </c>
      <c r="AX2" s="9">
        <v>32</v>
      </c>
      <c r="AY2" s="9">
        <v>33</v>
      </c>
      <c r="AZ2" s="9">
        <v>37</v>
      </c>
      <c r="BA2" s="9">
        <v>39</v>
      </c>
      <c r="BB2" s="9">
        <v>43</v>
      </c>
      <c r="BC2" s="9">
        <v>44</v>
      </c>
      <c r="BD2" s="9">
        <v>45</v>
      </c>
      <c r="BE2" s="9">
        <v>46</v>
      </c>
      <c r="BF2" s="9">
        <v>47</v>
      </c>
      <c r="BG2" s="9">
        <v>48</v>
      </c>
      <c r="BH2" s="9">
        <v>115</v>
      </c>
      <c r="BI2" s="9">
        <v>116</v>
      </c>
      <c r="BJ2" s="9">
        <v>117</v>
      </c>
      <c r="BK2" s="3" t="s">
        <v>5</v>
      </c>
      <c r="BL2" s="1" t="s">
        <v>6</v>
      </c>
      <c r="BM2" s="4" t="s">
        <v>7</v>
      </c>
    </row>
    <row r="3" spans="1:65" x14ac:dyDescent="0.25">
      <c r="A3" s="5" t="s">
        <v>8</v>
      </c>
      <c r="B3" s="5"/>
      <c r="C3" s="5"/>
      <c r="D3" s="5"/>
      <c r="E3" s="5" t="s">
        <v>12</v>
      </c>
      <c r="F3" s="5" t="s">
        <v>9</v>
      </c>
      <c r="G3" s="5">
        <v>12</v>
      </c>
      <c r="H3" s="5">
        <v>7</v>
      </c>
      <c r="I3" s="5">
        <v>2</v>
      </c>
      <c r="J3" s="5"/>
      <c r="K3" s="5"/>
      <c r="L3" s="5"/>
      <c r="M3" s="5"/>
      <c r="N3" s="5"/>
      <c r="O3" s="5"/>
      <c r="P3" s="5"/>
      <c r="Q3" s="5">
        <v>2</v>
      </c>
      <c r="R3" s="5"/>
      <c r="S3" s="5"/>
      <c r="T3" s="5"/>
      <c r="U3" s="5"/>
      <c r="V3" s="5">
        <v>1</v>
      </c>
      <c r="W3" s="5"/>
      <c r="X3" s="5"/>
      <c r="Y3" s="5"/>
      <c r="Z3" s="5">
        <v>1</v>
      </c>
      <c r="AA3" s="5"/>
      <c r="AB3" s="5"/>
      <c r="AC3" s="5"/>
      <c r="AD3" s="5"/>
      <c r="AE3" s="5">
        <v>2</v>
      </c>
      <c r="AF3" s="5"/>
      <c r="AG3" s="5"/>
      <c r="AH3" s="5">
        <v>1</v>
      </c>
      <c r="AI3" s="5">
        <v>2</v>
      </c>
      <c r="AJ3" s="5">
        <v>10</v>
      </c>
      <c r="AK3" s="5"/>
      <c r="AL3" s="5"/>
      <c r="AM3" s="5"/>
      <c r="AN3" s="5"/>
      <c r="AO3" s="5"/>
      <c r="AP3" s="5"/>
      <c r="AQ3" s="5"/>
      <c r="AR3" s="5">
        <v>10</v>
      </c>
      <c r="AS3" s="5"/>
      <c r="AT3" s="5"/>
      <c r="AU3" s="5"/>
      <c r="AV3" s="5"/>
      <c r="AW3" s="5">
        <v>50</v>
      </c>
      <c r="AX3" s="5"/>
      <c r="AY3" s="5"/>
      <c r="AZ3" s="5"/>
      <c r="BA3" s="5">
        <v>5</v>
      </c>
      <c r="BB3" s="5"/>
      <c r="BC3" s="5"/>
      <c r="BD3" s="5"/>
      <c r="BE3" s="5"/>
      <c r="BF3" s="5">
        <v>20</v>
      </c>
      <c r="BG3" s="5"/>
      <c r="BH3" s="5"/>
      <c r="BI3" s="5">
        <v>1000</v>
      </c>
      <c r="BJ3" s="5">
        <v>10</v>
      </c>
      <c r="BK3" s="5" t="s">
        <v>15</v>
      </c>
      <c r="BL3" s="5">
        <v>1105</v>
      </c>
      <c r="BM3" s="5"/>
    </row>
    <row r="4" spans="1:65" x14ac:dyDescent="0.25">
      <c r="A4" s="6" t="s">
        <v>8</v>
      </c>
      <c r="B4" s="6"/>
      <c r="C4" s="6"/>
      <c r="D4" s="6"/>
      <c r="E4" s="5" t="s">
        <v>13</v>
      </c>
      <c r="F4" s="5" t="s">
        <v>9</v>
      </c>
      <c r="G4" s="5">
        <v>7</v>
      </c>
      <c r="H4" s="5">
        <v>3</v>
      </c>
      <c r="I4" s="5" t="s">
        <v>37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>
        <v>1</v>
      </c>
      <c r="AC4" s="5"/>
      <c r="AD4" s="5"/>
      <c r="AE4" s="5"/>
      <c r="AF4" s="5"/>
      <c r="AG4" s="5">
        <v>1</v>
      </c>
      <c r="AH4" s="5"/>
      <c r="AI4" s="5">
        <v>5</v>
      </c>
      <c r="AJ4" s="5" t="s">
        <v>37</v>
      </c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>
        <v>100</v>
      </c>
      <c r="BD4" s="5"/>
      <c r="BE4" s="5"/>
      <c r="BF4" s="5"/>
      <c r="BG4" s="5"/>
      <c r="BH4" s="5">
        <v>5</v>
      </c>
      <c r="BI4" s="5"/>
      <c r="BJ4" s="5">
        <v>14</v>
      </c>
      <c r="BK4" s="5" t="s">
        <v>16</v>
      </c>
      <c r="BL4" s="5">
        <v>119</v>
      </c>
      <c r="BM4" s="5"/>
    </row>
    <row r="5" spans="1:65" x14ac:dyDescent="0.25">
      <c r="A5" s="7" t="s">
        <v>8</v>
      </c>
      <c r="B5" s="7" t="s">
        <v>233</v>
      </c>
      <c r="C5" s="7" t="s">
        <v>234</v>
      </c>
      <c r="D5" s="15">
        <v>45522</v>
      </c>
      <c r="E5" s="7" t="s">
        <v>10</v>
      </c>
      <c r="F5" s="7"/>
      <c r="G5" s="7"/>
      <c r="H5" s="7"/>
      <c r="I5" s="7">
        <f>SUM(I3,I4)</f>
        <v>2</v>
      </c>
      <c r="J5" s="7">
        <f t="shared" ref="J5" si="0">SUM(J3,J4)</f>
        <v>0</v>
      </c>
      <c r="K5" s="7">
        <f t="shared" ref="K5" si="1">SUM(K3,K4)</f>
        <v>0</v>
      </c>
      <c r="L5" s="7">
        <f t="shared" ref="L5" si="2">SUM(L3,L4)</f>
        <v>0</v>
      </c>
      <c r="M5" s="7">
        <f t="shared" ref="M5" si="3">SUM(M3,M4)</f>
        <v>0</v>
      </c>
      <c r="N5" s="7">
        <f t="shared" ref="N5" si="4">SUM(N3,N4)</f>
        <v>0</v>
      </c>
      <c r="O5" s="7">
        <f t="shared" ref="O5" si="5">SUM(O3,O4)</f>
        <v>0</v>
      </c>
      <c r="P5" s="7">
        <f t="shared" ref="P5" si="6">SUM(P3,P4)</f>
        <v>0</v>
      </c>
      <c r="Q5" s="7">
        <f t="shared" ref="Q5" si="7">SUM(Q3,Q4)</f>
        <v>2</v>
      </c>
      <c r="R5" s="7">
        <f t="shared" ref="R5" si="8">SUM(R3,R4)</f>
        <v>0</v>
      </c>
      <c r="S5" s="7">
        <f t="shared" ref="S5" si="9">SUM(S3,S4)</f>
        <v>0</v>
      </c>
      <c r="T5" s="7">
        <f t="shared" ref="T5" si="10">SUM(T3,T4)</f>
        <v>0</v>
      </c>
      <c r="U5" s="7">
        <f t="shared" ref="U5" si="11">SUM(U3,U4)</f>
        <v>0</v>
      </c>
      <c r="V5" s="7">
        <f t="shared" ref="V5" si="12">SUM(V3,V4)</f>
        <v>1</v>
      </c>
      <c r="W5" s="7">
        <f t="shared" ref="W5" si="13">SUM(W3,W4)</f>
        <v>0</v>
      </c>
      <c r="X5" s="7">
        <f t="shared" ref="X5" si="14">SUM(X3,X4)</f>
        <v>0</v>
      </c>
      <c r="Y5" s="7">
        <f t="shared" ref="Y5" si="15">SUM(Y3,Y4)</f>
        <v>0</v>
      </c>
      <c r="Z5" s="7">
        <f t="shared" ref="Z5" si="16">SUM(Z3,Z4)</f>
        <v>1</v>
      </c>
      <c r="AA5" s="7">
        <f t="shared" ref="AA5" si="17">SUM(AA3,AA4)</f>
        <v>0</v>
      </c>
      <c r="AB5" s="7">
        <f t="shared" ref="AB5" si="18">SUM(AB3,AB4)</f>
        <v>1</v>
      </c>
      <c r="AC5" s="7">
        <f t="shared" ref="AC5" si="19">SUM(AC3,AC4)</f>
        <v>0</v>
      </c>
      <c r="AD5" s="7">
        <f t="shared" ref="AD5" si="20">SUM(AD3,AD4)</f>
        <v>0</v>
      </c>
      <c r="AE5" s="7">
        <f t="shared" ref="AE5" si="21">SUM(AE3,AE4)</f>
        <v>2</v>
      </c>
      <c r="AF5" s="7">
        <f t="shared" ref="AF5" si="22">SUM(AF3,AF4)</f>
        <v>0</v>
      </c>
      <c r="AG5" s="7">
        <f t="shared" ref="AG5" si="23">SUM(AG3,AG4)</f>
        <v>1</v>
      </c>
      <c r="AH5" s="7">
        <f t="shared" ref="AH5" si="24">SUM(AH3,AH4)</f>
        <v>1</v>
      </c>
      <c r="AI5" s="7">
        <f t="shared" ref="AI5" si="25">SUM(AI3,AI4)</f>
        <v>7</v>
      </c>
      <c r="AJ5" s="7">
        <f>SUM(AJ3,AJ4)</f>
        <v>10</v>
      </c>
      <c r="AK5" s="7">
        <f t="shared" ref="AK5:BJ5" si="26">SUM(AK3,AK4)</f>
        <v>0</v>
      </c>
      <c r="AL5" s="7">
        <f t="shared" si="26"/>
        <v>0</v>
      </c>
      <c r="AM5" s="7">
        <f t="shared" si="26"/>
        <v>0</v>
      </c>
      <c r="AN5" s="7">
        <f t="shared" si="26"/>
        <v>0</v>
      </c>
      <c r="AO5" s="7">
        <f t="shared" si="26"/>
        <v>0</v>
      </c>
      <c r="AP5" s="7">
        <f t="shared" si="26"/>
        <v>0</v>
      </c>
      <c r="AQ5" s="7">
        <f t="shared" si="26"/>
        <v>0</v>
      </c>
      <c r="AR5" s="7">
        <f t="shared" si="26"/>
        <v>10</v>
      </c>
      <c r="AS5" s="7">
        <f t="shared" si="26"/>
        <v>0</v>
      </c>
      <c r="AT5" s="7">
        <f t="shared" si="26"/>
        <v>0</v>
      </c>
      <c r="AU5" s="7">
        <f t="shared" si="26"/>
        <v>0</v>
      </c>
      <c r="AV5" s="7">
        <f t="shared" si="26"/>
        <v>0</v>
      </c>
      <c r="AW5" s="7">
        <f t="shared" si="26"/>
        <v>50</v>
      </c>
      <c r="AX5" s="7">
        <f t="shared" si="26"/>
        <v>0</v>
      </c>
      <c r="AY5" s="7">
        <f t="shared" si="26"/>
        <v>0</v>
      </c>
      <c r="AZ5" s="7">
        <f t="shared" si="26"/>
        <v>0</v>
      </c>
      <c r="BA5" s="7">
        <f t="shared" si="26"/>
        <v>5</v>
      </c>
      <c r="BB5" s="7">
        <f t="shared" si="26"/>
        <v>0</v>
      </c>
      <c r="BC5" s="7">
        <f t="shared" si="26"/>
        <v>100</v>
      </c>
      <c r="BD5" s="7">
        <f t="shared" si="26"/>
        <v>0</v>
      </c>
      <c r="BE5" s="7">
        <f t="shared" si="26"/>
        <v>0</v>
      </c>
      <c r="BF5" s="7">
        <f t="shared" si="26"/>
        <v>20</v>
      </c>
      <c r="BG5" s="7">
        <f t="shared" si="26"/>
        <v>0</v>
      </c>
      <c r="BH5" s="7">
        <f t="shared" si="26"/>
        <v>5</v>
      </c>
      <c r="BI5" s="7">
        <f t="shared" si="26"/>
        <v>1000</v>
      </c>
      <c r="BJ5" s="7">
        <f t="shared" si="26"/>
        <v>24</v>
      </c>
      <c r="BK5" s="7"/>
      <c r="BL5" s="7">
        <v>1224</v>
      </c>
      <c r="BM5" s="7">
        <f>BL5/1000/2</f>
        <v>0.61199999999999999</v>
      </c>
    </row>
    <row r="6" spans="1:65" x14ac:dyDescent="0.25">
      <c r="A6" s="5" t="s">
        <v>11</v>
      </c>
      <c r="B6" s="5"/>
      <c r="C6" s="5"/>
      <c r="D6" s="5"/>
      <c r="E6" s="5" t="s">
        <v>14</v>
      </c>
      <c r="F6" s="5" t="s">
        <v>9</v>
      </c>
      <c r="G6" s="5">
        <v>18</v>
      </c>
      <c r="H6" s="5">
        <v>6</v>
      </c>
      <c r="I6" s="5" t="s">
        <v>36</v>
      </c>
      <c r="J6" s="5">
        <v>1</v>
      </c>
      <c r="K6" s="5"/>
      <c r="L6" s="5"/>
      <c r="M6" s="5">
        <v>1</v>
      </c>
      <c r="N6" s="5"/>
      <c r="O6" s="5"/>
      <c r="P6" s="5"/>
      <c r="Q6" s="5"/>
      <c r="R6" s="5"/>
      <c r="S6" s="5"/>
      <c r="T6" s="5"/>
      <c r="U6" s="5"/>
      <c r="V6" s="5"/>
      <c r="W6" s="5">
        <v>3</v>
      </c>
      <c r="X6" s="5"/>
      <c r="Y6" s="5"/>
      <c r="Z6" s="5"/>
      <c r="AA6" s="5"/>
      <c r="AB6" s="5">
        <v>1</v>
      </c>
      <c r="AC6" s="5">
        <v>1</v>
      </c>
      <c r="AD6" s="5"/>
      <c r="AE6" s="5"/>
      <c r="AF6" s="5"/>
      <c r="AG6" s="5"/>
      <c r="AH6" s="5"/>
      <c r="AI6" s="5">
        <v>4</v>
      </c>
      <c r="AJ6" s="5" t="s">
        <v>37</v>
      </c>
      <c r="AK6" s="5">
        <v>15</v>
      </c>
      <c r="AL6" s="5"/>
      <c r="AM6" s="5"/>
      <c r="AN6" s="5">
        <v>20</v>
      </c>
      <c r="AO6" s="5"/>
      <c r="AP6" s="5"/>
      <c r="AQ6" s="5"/>
      <c r="AR6" s="5"/>
      <c r="AS6" s="5"/>
      <c r="AT6" s="5"/>
      <c r="AU6" s="5"/>
      <c r="AV6" s="5"/>
      <c r="AW6" s="5"/>
      <c r="AX6" s="5">
        <v>10</v>
      </c>
      <c r="AY6" s="5"/>
      <c r="AZ6" s="5"/>
      <c r="BA6" s="5"/>
      <c r="BB6" s="5"/>
      <c r="BC6" s="5">
        <v>100</v>
      </c>
      <c r="BD6" s="5">
        <v>10</v>
      </c>
      <c r="BE6" s="5"/>
      <c r="BF6" s="5"/>
      <c r="BG6" s="5"/>
      <c r="BH6" s="5"/>
      <c r="BI6" s="5"/>
      <c r="BJ6" s="5">
        <v>40</v>
      </c>
      <c r="BK6" s="5" t="s">
        <v>17</v>
      </c>
      <c r="BL6" s="5">
        <v>195</v>
      </c>
      <c r="BM6" s="5"/>
    </row>
    <row r="7" spans="1:65" x14ac:dyDescent="0.25">
      <c r="A7" s="5" t="s">
        <v>11</v>
      </c>
      <c r="B7" s="5"/>
      <c r="C7" s="5"/>
      <c r="D7" s="5"/>
      <c r="E7" s="5" t="s">
        <v>18</v>
      </c>
      <c r="F7" s="5" t="s">
        <v>9</v>
      </c>
      <c r="G7" s="5">
        <v>19</v>
      </c>
      <c r="H7" s="5">
        <v>8</v>
      </c>
      <c r="I7" s="5" t="s">
        <v>36</v>
      </c>
      <c r="J7" s="5">
        <v>1</v>
      </c>
      <c r="K7" s="5"/>
      <c r="L7" s="5"/>
      <c r="M7" s="5"/>
      <c r="N7" s="5"/>
      <c r="O7" s="5">
        <v>1</v>
      </c>
      <c r="P7" s="5"/>
      <c r="Q7" s="5">
        <v>3</v>
      </c>
      <c r="R7" s="5"/>
      <c r="S7" s="5"/>
      <c r="T7" s="5"/>
      <c r="U7" s="5"/>
      <c r="V7" s="5"/>
      <c r="W7" s="5">
        <v>2</v>
      </c>
      <c r="X7" s="5"/>
      <c r="Y7" s="5"/>
      <c r="Z7" s="5">
        <v>1</v>
      </c>
      <c r="AA7" s="5"/>
      <c r="AB7" s="5"/>
      <c r="AC7" s="5"/>
      <c r="AD7" s="5">
        <v>6</v>
      </c>
      <c r="AE7" s="5"/>
      <c r="AF7" s="5"/>
      <c r="AG7" s="5"/>
      <c r="AH7" s="5">
        <v>1</v>
      </c>
      <c r="AI7" s="5">
        <v>4</v>
      </c>
      <c r="AJ7" s="5" t="s">
        <v>37</v>
      </c>
      <c r="AK7" s="5">
        <v>15</v>
      </c>
      <c r="AL7" s="5"/>
      <c r="AM7" s="5"/>
      <c r="AN7" s="5"/>
      <c r="AO7" s="5"/>
      <c r="AP7" s="5">
        <v>20</v>
      </c>
      <c r="AQ7" s="5"/>
      <c r="AR7" s="5">
        <v>15</v>
      </c>
      <c r="AS7" s="5"/>
      <c r="AT7" s="5"/>
      <c r="AU7" s="5"/>
      <c r="AV7" s="5"/>
      <c r="AW7" s="5"/>
      <c r="AX7" s="5">
        <v>10</v>
      </c>
      <c r="AY7" s="5"/>
      <c r="AZ7" s="5"/>
      <c r="BA7" s="5">
        <v>5</v>
      </c>
      <c r="BB7" s="5"/>
      <c r="BC7" s="5"/>
      <c r="BD7" s="5"/>
      <c r="BE7" s="5">
        <v>35</v>
      </c>
      <c r="BF7" s="5"/>
      <c r="BG7" s="5"/>
      <c r="BH7" s="5"/>
      <c r="BI7" s="5">
        <v>60000</v>
      </c>
      <c r="BJ7" s="5">
        <v>20</v>
      </c>
      <c r="BK7" s="5" t="s">
        <v>19</v>
      </c>
      <c r="BL7" s="5">
        <v>60120</v>
      </c>
      <c r="BM7" s="5"/>
    </row>
    <row r="8" spans="1:65" x14ac:dyDescent="0.25">
      <c r="A8" s="5" t="s">
        <v>11</v>
      </c>
      <c r="B8" s="5"/>
      <c r="C8" s="5"/>
      <c r="D8" s="5"/>
      <c r="E8" s="5" t="s">
        <v>20</v>
      </c>
      <c r="F8" s="5" t="s">
        <v>9</v>
      </c>
      <c r="G8" s="5">
        <v>48</v>
      </c>
      <c r="H8" s="5">
        <v>8</v>
      </c>
      <c r="I8" s="5" t="s">
        <v>36</v>
      </c>
      <c r="J8" s="5">
        <v>4</v>
      </c>
      <c r="K8" s="5"/>
      <c r="L8" s="5"/>
      <c r="M8" s="5">
        <v>3</v>
      </c>
      <c r="N8" s="5"/>
      <c r="O8" s="5">
        <v>4</v>
      </c>
      <c r="P8" s="5"/>
      <c r="Q8" s="5">
        <v>6</v>
      </c>
      <c r="R8" s="5"/>
      <c r="S8" s="5">
        <v>1</v>
      </c>
      <c r="T8" s="5"/>
      <c r="U8" s="5"/>
      <c r="V8" s="5"/>
      <c r="W8" s="5"/>
      <c r="X8" s="5"/>
      <c r="Y8" s="5">
        <v>12</v>
      </c>
      <c r="Z8" s="5"/>
      <c r="AA8" s="5"/>
      <c r="AB8" s="5"/>
      <c r="AC8" s="5"/>
      <c r="AD8" s="5">
        <v>16</v>
      </c>
      <c r="AE8" s="5">
        <v>2</v>
      </c>
      <c r="AF8" s="5"/>
      <c r="AG8" s="5"/>
      <c r="AH8" s="5"/>
      <c r="AI8" s="5"/>
      <c r="AJ8" s="5" t="s">
        <v>37</v>
      </c>
      <c r="AK8" s="5">
        <v>45</v>
      </c>
      <c r="AL8" s="5"/>
      <c r="AM8" s="5"/>
      <c r="AN8" s="5">
        <v>55</v>
      </c>
      <c r="AO8" s="5"/>
      <c r="AP8" s="5">
        <v>80</v>
      </c>
      <c r="AQ8" s="5"/>
      <c r="AR8" s="5">
        <v>30</v>
      </c>
      <c r="AS8" s="5"/>
      <c r="AT8" s="5">
        <v>5</v>
      </c>
      <c r="AU8" s="5"/>
      <c r="AV8" s="5"/>
      <c r="AW8" s="5"/>
      <c r="AX8" s="5"/>
      <c r="AY8" s="5"/>
      <c r="AZ8" s="5">
        <v>3240</v>
      </c>
      <c r="BA8" s="5"/>
      <c r="BB8" s="5"/>
      <c r="BC8" s="5"/>
      <c r="BD8" s="5"/>
      <c r="BE8" s="5">
        <v>160</v>
      </c>
      <c r="BF8" s="5">
        <v>85</v>
      </c>
      <c r="BG8" s="5"/>
      <c r="BH8" s="5"/>
      <c r="BI8" s="5"/>
      <c r="BJ8" s="5"/>
      <c r="BK8" s="5" t="s">
        <v>21</v>
      </c>
      <c r="BL8" s="5">
        <v>3700</v>
      </c>
      <c r="BM8" s="5"/>
    </row>
    <row r="9" spans="1:65" x14ac:dyDescent="0.25">
      <c r="A9" s="7" t="s">
        <v>11</v>
      </c>
      <c r="B9" s="7" t="s">
        <v>235</v>
      </c>
      <c r="C9" s="7" t="s">
        <v>236</v>
      </c>
      <c r="D9" s="15">
        <v>45522</v>
      </c>
      <c r="E9" s="7" t="s">
        <v>10</v>
      </c>
      <c r="F9" s="7"/>
      <c r="G9" s="7"/>
      <c r="H9" s="7"/>
      <c r="I9" s="7">
        <f>SUM(I6,I7,I8)</f>
        <v>0</v>
      </c>
      <c r="J9" s="7">
        <f t="shared" ref="J9" si="27">SUM(J6,J7,J8)</f>
        <v>6</v>
      </c>
      <c r="K9" s="7">
        <f t="shared" ref="K9" si="28">SUM(K6,K7,K8)</f>
        <v>0</v>
      </c>
      <c r="L9" s="7">
        <f t="shared" ref="L9" si="29">SUM(L6,L7,L8)</f>
        <v>0</v>
      </c>
      <c r="M9" s="7">
        <f t="shared" ref="M9" si="30">SUM(M6,M7,M8)</f>
        <v>4</v>
      </c>
      <c r="N9" s="7">
        <f t="shared" ref="N9" si="31">SUM(N6,N7,N8)</f>
        <v>0</v>
      </c>
      <c r="O9" s="7">
        <f t="shared" ref="O9" si="32">SUM(O6,O7,O8)</f>
        <v>5</v>
      </c>
      <c r="P9" s="7">
        <f t="shared" ref="P9" si="33">SUM(P6,P7,P8)</f>
        <v>0</v>
      </c>
      <c r="Q9" s="7">
        <f t="shared" ref="Q9" si="34">SUM(Q6,Q7,Q8)</f>
        <v>9</v>
      </c>
      <c r="R9" s="7">
        <f t="shared" ref="R9" si="35">SUM(R6,R7,R8)</f>
        <v>0</v>
      </c>
      <c r="S9" s="7">
        <f t="shared" ref="S9" si="36">SUM(S6,S7,S8)</f>
        <v>1</v>
      </c>
      <c r="T9" s="7">
        <f t="shared" ref="T9" si="37">SUM(T6,T7,T8)</f>
        <v>0</v>
      </c>
      <c r="U9" s="7">
        <f t="shared" ref="U9" si="38">SUM(U6,U7,U8)</f>
        <v>0</v>
      </c>
      <c r="V9" s="7">
        <f t="shared" ref="V9" si="39">SUM(V6,V7,V8)</f>
        <v>0</v>
      </c>
      <c r="W9" s="7">
        <f t="shared" ref="W9" si="40">SUM(W6,W7,W8)</f>
        <v>5</v>
      </c>
      <c r="X9" s="7">
        <f t="shared" ref="X9" si="41">SUM(X6,X7,X8)</f>
        <v>0</v>
      </c>
      <c r="Y9" s="7">
        <f t="shared" ref="Y9" si="42">SUM(Y6,Y7,Y8)</f>
        <v>12</v>
      </c>
      <c r="Z9" s="7">
        <f t="shared" ref="Z9" si="43">SUM(Z6,Z7,Z8)</f>
        <v>1</v>
      </c>
      <c r="AA9" s="7">
        <f t="shared" ref="AA9" si="44">SUM(AA6,AA7,AA8)</f>
        <v>0</v>
      </c>
      <c r="AB9" s="7">
        <f t="shared" ref="AB9" si="45">SUM(AB6,AB7,AB8)</f>
        <v>1</v>
      </c>
      <c r="AC9" s="7">
        <f t="shared" ref="AC9" si="46">SUM(AC6,AC7,AC8)</f>
        <v>1</v>
      </c>
      <c r="AD9" s="7">
        <f t="shared" ref="AD9" si="47">SUM(AD6,AD7,AD8)</f>
        <v>22</v>
      </c>
      <c r="AE9" s="7">
        <f t="shared" ref="AE9" si="48">SUM(AE6,AE7,AE8)</f>
        <v>2</v>
      </c>
      <c r="AF9" s="7">
        <f t="shared" ref="AF9" si="49">SUM(AF6,AF7,AF8)</f>
        <v>0</v>
      </c>
      <c r="AG9" s="7">
        <f t="shared" ref="AG9" si="50">SUM(AG6,AG7,AG8)</f>
        <v>0</v>
      </c>
      <c r="AH9" s="7">
        <f t="shared" ref="AH9" si="51">SUM(AH6,AH7,AH8)</f>
        <v>1</v>
      </c>
      <c r="AI9" s="7">
        <f t="shared" ref="AI9" si="52">SUM(AI6,AI7,AI8)</f>
        <v>8</v>
      </c>
      <c r="AJ9" s="7">
        <f>SUM(AJ6,AJ7,AJ8)</f>
        <v>0</v>
      </c>
      <c r="AK9" s="7">
        <f t="shared" ref="AK9:BJ9" si="53">SUM(AK6,AK7,AK8)</f>
        <v>75</v>
      </c>
      <c r="AL9" s="7">
        <f t="shared" si="53"/>
        <v>0</v>
      </c>
      <c r="AM9" s="7">
        <f t="shared" si="53"/>
        <v>0</v>
      </c>
      <c r="AN9" s="7">
        <f t="shared" si="53"/>
        <v>75</v>
      </c>
      <c r="AO9" s="7">
        <f t="shared" si="53"/>
        <v>0</v>
      </c>
      <c r="AP9" s="7">
        <f t="shared" si="53"/>
        <v>100</v>
      </c>
      <c r="AQ9" s="7">
        <f t="shared" si="53"/>
        <v>0</v>
      </c>
      <c r="AR9" s="7">
        <f t="shared" si="53"/>
        <v>45</v>
      </c>
      <c r="AS9" s="7">
        <f t="shared" si="53"/>
        <v>0</v>
      </c>
      <c r="AT9" s="7">
        <f t="shared" si="53"/>
        <v>5</v>
      </c>
      <c r="AU9" s="7">
        <f t="shared" si="53"/>
        <v>0</v>
      </c>
      <c r="AV9" s="7">
        <f t="shared" si="53"/>
        <v>0</v>
      </c>
      <c r="AW9" s="7">
        <f t="shared" si="53"/>
        <v>0</v>
      </c>
      <c r="AX9" s="7">
        <f t="shared" si="53"/>
        <v>20</v>
      </c>
      <c r="AY9" s="7">
        <f t="shared" si="53"/>
        <v>0</v>
      </c>
      <c r="AZ9" s="7">
        <f t="shared" si="53"/>
        <v>3240</v>
      </c>
      <c r="BA9" s="7">
        <f t="shared" si="53"/>
        <v>5</v>
      </c>
      <c r="BB9" s="7">
        <f t="shared" si="53"/>
        <v>0</v>
      </c>
      <c r="BC9" s="7">
        <f t="shared" si="53"/>
        <v>100</v>
      </c>
      <c r="BD9" s="7">
        <f t="shared" si="53"/>
        <v>10</v>
      </c>
      <c r="BE9" s="7">
        <f t="shared" si="53"/>
        <v>195</v>
      </c>
      <c r="BF9" s="7">
        <f t="shared" si="53"/>
        <v>85</v>
      </c>
      <c r="BG9" s="7">
        <f t="shared" si="53"/>
        <v>0</v>
      </c>
      <c r="BH9" s="7">
        <f t="shared" si="53"/>
        <v>0</v>
      </c>
      <c r="BI9" s="7">
        <f t="shared" si="53"/>
        <v>60000</v>
      </c>
      <c r="BJ9" s="7">
        <f t="shared" si="53"/>
        <v>60</v>
      </c>
      <c r="BK9" s="7"/>
      <c r="BL9" s="7">
        <v>64015</v>
      </c>
      <c r="BM9" s="7">
        <f>BL9/1000/3</f>
        <v>21.338333333333335</v>
      </c>
    </row>
    <row r="10" spans="1:65" x14ac:dyDescent="0.25">
      <c r="A10" s="5" t="s">
        <v>22</v>
      </c>
      <c r="B10" s="5"/>
      <c r="C10" s="5"/>
      <c r="D10" s="5"/>
      <c r="E10" s="5" t="s">
        <v>23</v>
      </c>
      <c r="F10" s="5" t="s">
        <v>9</v>
      </c>
      <c r="G10" s="5">
        <v>33</v>
      </c>
      <c r="H10" s="5">
        <v>9</v>
      </c>
      <c r="I10" s="5" t="s">
        <v>36</v>
      </c>
      <c r="J10" s="5">
        <v>6</v>
      </c>
      <c r="K10" s="5"/>
      <c r="L10" s="5"/>
      <c r="M10" s="5"/>
      <c r="N10" s="5">
        <v>2</v>
      </c>
      <c r="O10" s="5">
        <v>4</v>
      </c>
      <c r="P10" s="5">
        <v>2</v>
      </c>
      <c r="Q10" s="5"/>
      <c r="R10" s="5"/>
      <c r="S10" s="5"/>
      <c r="T10" s="5"/>
      <c r="U10" s="5"/>
      <c r="V10" s="5">
        <v>1</v>
      </c>
      <c r="W10" s="5"/>
      <c r="X10" s="5">
        <v>1</v>
      </c>
      <c r="Y10" s="5">
        <v>11</v>
      </c>
      <c r="Z10" s="5"/>
      <c r="AA10" s="5"/>
      <c r="AB10" s="5">
        <v>2</v>
      </c>
      <c r="AC10" s="5"/>
      <c r="AD10" s="5">
        <v>4</v>
      </c>
      <c r="AE10" s="5"/>
      <c r="AF10" s="5"/>
      <c r="AG10" s="5"/>
      <c r="AH10" s="5"/>
      <c r="AI10" s="5"/>
      <c r="AJ10" s="5" t="s">
        <v>37</v>
      </c>
      <c r="AK10" s="5">
        <v>100</v>
      </c>
      <c r="AL10" s="5"/>
      <c r="AM10" s="5"/>
      <c r="AN10" s="5"/>
      <c r="AO10" s="5">
        <v>500</v>
      </c>
      <c r="AP10" s="5">
        <v>80</v>
      </c>
      <c r="AQ10" s="5">
        <v>6000</v>
      </c>
      <c r="AR10" s="5"/>
      <c r="AS10" s="5"/>
      <c r="AT10" s="5"/>
      <c r="AU10" s="5"/>
      <c r="AV10" s="5"/>
      <c r="AW10" s="5">
        <v>100</v>
      </c>
      <c r="AX10" s="5"/>
      <c r="AY10" s="5">
        <v>100</v>
      </c>
      <c r="AZ10" s="5">
        <v>6800</v>
      </c>
      <c r="BA10" s="5"/>
      <c r="BB10" s="5"/>
      <c r="BC10" s="5">
        <v>140</v>
      </c>
      <c r="BD10" s="5"/>
      <c r="BE10" s="5">
        <v>120</v>
      </c>
      <c r="BF10" s="5"/>
      <c r="BG10" s="5"/>
      <c r="BH10" s="5"/>
      <c r="BI10" s="5"/>
      <c r="BJ10" s="5"/>
      <c r="BK10" s="5" t="s">
        <v>26</v>
      </c>
      <c r="BL10" s="5">
        <v>13940</v>
      </c>
      <c r="BM10" s="5"/>
    </row>
    <row r="11" spans="1:65" x14ac:dyDescent="0.25">
      <c r="A11" s="5" t="s">
        <v>22</v>
      </c>
      <c r="B11" s="5"/>
      <c r="C11" s="5"/>
      <c r="D11" s="5"/>
      <c r="E11" s="5" t="s">
        <v>24</v>
      </c>
      <c r="F11" s="5" t="s">
        <v>9</v>
      </c>
      <c r="G11" s="5">
        <v>84</v>
      </c>
      <c r="H11" s="5">
        <v>13</v>
      </c>
      <c r="I11" s="5">
        <v>20</v>
      </c>
      <c r="J11" s="5">
        <v>1</v>
      </c>
      <c r="K11" s="5">
        <v>1</v>
      </c>
      <c r="L11" s="5">
        <v>2</v>
      </c>
      <c r="M11" s="5">
        <v>1</v>
      </c>
      <c r="N11" s="5">
        <v>3</v>
      </c>
      <c r="O11" s="5">
        <v>8</v>
      </c>
      <c r="P11" s="5">
        <v>2</v>
      </c>
      <c r="Q11" s="5">
        <v>3</v>
      </c>
      <c r="R11" s="5"/>
      <c r="S11" s="5"/>
      <c r="T11" s="5"/>
      <c r="U11" s="5"/>
      <c r="V11" s="5">
        <v>1</v>
      </c>
      <c r="W11" s="5">
        <v>1</v>
      </c>
      <c r="X11" s="5"/>
      <c r="Y11" s="5"/>
      <c r="Z11" s="5"/>
      <c r="AA11" s="5"/>
      <c r="AB11" s="5"/>
      <c r="AC11" s="5"/>
      <c r="AD11" s="5">
        <v>20</v>
      </c>
      <c r="AE11" s="5">
        <v>10</v>
      </c>
      <c r="AF11" s="5"/>
      <c r="AG11" s="5"/>
      <c r="AH11" s="5"/>
      <c r="AI11" s="5"/>
      <c r="AJ11" s="5">
        <v>100</v>
      </c>
      <c r="AK11" s="5">
        <v>15</v>
      </c>
      <c r="AL11" s="5">
        <v>20</v>
      </c>
      <c r="AM11" s="5">
        <v>40</v>
      </c>
      <c r="AN11" s="5">
        <v>20</v>
      </c>
      <c r="AO11" s="5">
        <v>2400</v>
      </c>
      <c r="AP11" s="5">
        <v>160</v>
      </c>
      <c r="AQ11" s="5">
        <v>8500</v>
      </c>
      <c r="AR11" s="5">
        <v>15</v>
      </c>
      <c r="AS11" s="5"/>
      <c r="AT11" s="5"/>
      <c r="AU11" s="5"/>
      <c r="AV11" s="5"/>
      <c r="AW11" s="5">
        <v>50</v>
      </c>
      <c r="AX11" s="5">
        <v>5</v>
      </c>
      <c r="AY11" s="5"/>
      <c r="AZ11" s="5"/>
      <c r="BA11" s="5"/>
      <c r="BB11" s="5"/>
      <c r="BC11" s="5"/>
      <c r="BD11" s="5"/>
      <c r="BE11" s="5">
        <v>250</v>
      </c>
      <c r="BF11" s="5">
        <v>1000</v>
      </c>
      <c r="BG11" s="5"/>
      <c r="BH11" s="5"/>
      <c r="BI11" s="5"/>
      <c r="BJ11" s="5"/>
      <c r="BK11" s="5" t="s">
        <v>27</v>
      </c>
      <c r="BL11" s="5">
        <v>12575</v>
      </c>
      <c r="BM11" s="5"/>
    </row>
    <row r="12" spans="1:65" x14ac:dyDescent="0.25">
      <c r="A12" s="5" t="s">
        <v>22</v>
      </c>
      <c r="B12" s="5"/>
      <c r="C12" s="5"/>
      <c r="D12" s="5"/>
      <c r="E12" s="5" t="s">
        <v>25</v>
      </c>
      <c r="F12" s="5" t="s">
        <v>9</v>
      </c>
      <c r="G12" s="5">
        <v>36</v>
      </c>
      <c r="H12" s="5">
        <v>12</v>
      </c>
      <c r="I12" s="5" t="s">
        <v>36</v>
      </c>
      <c r="J12" s="5">
        <v>2</v>
      </c>
      <c r="K12" s="5"/>
      <c r="L12" s="5">
        <v>2</v>
      </c>
      <c r="M12" s="5"/>
      <c r="N12" s="5">
        <v>5</v>
      </c>
      <c r="O12" s="5">
        <v>6</v>
      </c>
      <c r="P12" s="5">
        <v>1</v>
      </c>
      <c r="Q12" s="5">
        <v>2</v>
      </c>
      <c r="R12" s="5"/>
      <c r="S12" s="5"/>
      <c r="T12" s="5"/>
      <c r="U12" s="5"/>
      <c r="V12" s="5">
        <v>1</v>
      </c>
      <c r="W12" s="5"/>
      <c r="X12" s="5"/>
      <c r="Y12" s="5">
        <v>2</v>
      </c>
      <c r="Z12" s="5"/>
      <c r="AA12" s="5"/>
      <c r="AB12" s="5">
        <v>1</v>
      </c>
      <c r="AC12" s="5"/>
      <c r="AD12" s="5">
        <v>5</v>
      </c>
      <c r="AE12" s="5">
        <v>8</v>
      </c>
      <c r="AF12" s="5">
        <v>1</v>
      </c>
      <c r="AG12" s="5"/>
      <c r="AH12" s="5"/>
      <c r="AI12" s="5"/>
      <c r="AJ12" s="5" t="s">
        <v>37</v>
      </c>
      <c r="AK12" s="5">
        <v>30</v>
      </c>
      <c r="AL12" s="5"/>
      <c r="AM12" s="5">
        <v>40</v>
      </c>
      <c r="AN12" s="5"/>
      <c r="AO12" s="5">
        <v>3900</v>
      </c>
      <c r="AP12" s="5">
        <v>120</v>
      </c>
      <c r="AQ12" s="5">
        <v>5000</v>
      </c>
      <c r="AR12" s="5">
        <v>30</v>
      </c>
      <c r="AS12" s="5"/>
      <c r="AT12" s="5"/>
      <c r="AU12" s="5"/>
      <c r="AV12" s="5"/>
      <c r="AW12" s="5">
        <v>150</v>
      </c>
      <c r="AX12" s="5"/>
      <c r="AY12" s="5"/>
      <c r="AZ12" s="5">
        <v>1600</v>
      </c>
      <c r="BA12" s="5"/>
      <c r="BB12" s="5"/>
      <c r="BC12" s="5">
        <v>100</v>
      </c>
      <c r="BD12" s="5"/>
      <c r="BE12" s="5">
        <v>150</v>
      </c>
      <c r="BF12" s="5">
        <v>400</v>
      </c>
      <c r="BG12" s="5">
        <v>350</v>
      </c>
      <c r="BH12" s="5"/>
      <c r="BI12" s="5"/>
      <c r="BJ12" s="5"/>
      <c r="BK12" s="5" t="s">
        <v>28</v>
      </c>
      <c r="BL12" s="5">
        <v>11870</v>
      </c>
      <c r="BM12" s="5"/>
    </row>
    <row r="13" spans="1:65" x14ac:dyDescent="0.25">
      <c r="A13" s="7" t="s">
        <v>22</v>
      </c>
      <c r="B13" s="7" t="s">
        <v>238</v>
      </c>
      <c r="C13" s="7" t="s">
        <v>237</v>
      </c>
      <c r="D13" s="15">
        <v>45522</v>
      </c>
      <c r="E13" s="7" t="s">
        <v>10</v>
      </c>
      <c r="F13" s="7"/>
      <c r="G13" s="7"/>
      <c r="H13" s="7"/>
      <c r="I13" s="7">
        <f>SUM(I10,I11,I12)</f>
        <v>20</v>
      </c>
      <c r="J13" s="7">
        <f t="shared" ref="J13" si="54">SUM(J10,J11,J12)</f>
        <v>9</v>
      </c>
      <c r="K13" s="7">
        <f t="shared" ref="K13" si="55">SUM(K10,K11,K12)</f>
        <v>1</v>
      </c>
      <c r="L13" s="7">
        <f t="shared" ref="L13" si="56">SUM(L10,L11,L12)</f>
        <v>4</v>
      </c>
      <c r="M13" s="7">
        <f t="shared" ref="M13" si="57">SUM(M10,M11,M12)</f>
        <v>1</v>
      </c>
      <c r="N13" s="7">
        <f t="shared" ref="N13" si="58">SUM(N10,N11,N12)</f>
        <v>10</v>
      </c>
      <c r="O13" s="7">
        <f t="shared" ref="O13" si="59">SUM(O10,O11,O12)</f>
        <v>18</v>
      </c>
      <c r="P13" s="7">
        <f t="shared" ref="P13" si="60">SUM(P10,P11,P12)</f>
        <v>5</v>
      </c>
      <c r="Q13" s="7">
        <f t="shared" ref="Q13" si="61">SUM(Q10,Q11,Q12)</f>
        <v>5</v>
      </c>
      <c r="R13" s="7">
        <f t="shared" ref="R13" si="62">SUM(R10,R11,R12)</f>
        <v>0</v>
      </c>
      <c r="S13" s="7">
        <f t="shared" ref="S13" si="63">SUM(S10,S11,S12)</f>
        <v>0</v>
      </c>
      <c r="T13" s="7">
        <f t="shared" ref="T13" si="64">SUM(T10,T11,T12)</f>
        <v>0</v>
      </c>
      <c r="U13" s="7">
        <f t="shared" ref="U13" si="65">SUM(U10,U11,U12)</f>
        <v>0</v>
      </c>
      <c r="V13" s="7">
        <f t="shared" ref="V13" si="66">SUM(V10,V11,V12)</f>
        <v>3</v>
      </c>
      <c r="W13" s="7">
        <f t="shared" ref="W13" si="67">SUM(W10,W11,W12)</f>
        <v>1</v>
      </c>
      <c r="X13" s="7">
        <f t="shared" ref="X13" si="68">SUM(X10,X11,X12)</f>
        <v>1</v>
      </c>
      <c r="Y13" s="7">
        <f t="shared" ref="Y13" si="69">SUM(Y10,Y11,Y12)</f>
        <v>13</v>
      </c>
      <c r="Z13" s="7">
        <f t="shared" ref="Z13" si="70">SUM(Z10,Z11,Z12)</f>
        <v>0</v>
      </c>
      <c r="AA13" s="7">
        <f t="shared" ref="AA13" si="71">SUM(AA10,AA11,AA12)</f>
        <v>0</v>
      </c>
      <c r="AB13" s="7">
        <f t="shared" ref="AB13" si="72">SUM(AB10,AB11,AB12)</f>
        <v>3</v>
      </c>
      <c r="AC13" s="7">
        <f t="shared" ref="AC13" si="73">SUM(AC10,AC11,AC12)</f>
        <v>0</v>
      </c>
      <c r="AD13" s="7">
        <f t="shared" ref="AD13" si="74">SUM(AD10,AD11,AD12)</f>
        <v>29</v>
      </c>
      <c r="AE13" s="7">
        <f t="shared" ref="AE13" si="75">SUM(AE10,AE11,AE12)</f>
        <v>18</v>
      </c>
      <c r="AF13" s="7">
        <f t="shared" ref="AF13" si="76">SUM(AF10,AF11,AF12)</f>
        <v>1</v>
      </c>
      <c r="AG13" s="7">
        <f t="shared" ref="AG13" si="77">SUM(AG10,AG11,AG12)</f>
        <v>0</v>
      </c>
      <c r="AH13" s="7">
        <f t="shared" ref="AH13" si="78">SUM(AH10,AH11,AH12)</f>
        <v>0</v>
      </c>
      <c r="AI13" s="7">
        <f>SUM(AI10,AI11,AI12)</f>
        <v>0</v>
      </c>
      <c r="AJ13" s="7">
        <f>SUM(AJ10,AJ11,AJ12)</f>
        <v>100</v>
      </c>
      <c r="AK13" s="7">
        <f t="shared" ref="AK13:BI13" si="79">SUM(AK10,AK11,AK12)</f>
        <v>145</v>
      </c>
      <c r="AL13" s="7">
        <f t="shared" si="79"/>
        <v>20</v>
      </c>
      <c r="AM13" s="7">
        <f t="shared" si="79"/>
        <v>80</v>
      </c>
      <c r="AN13" s="7">
        <f t="shared" si="79"/>
        <v>20</v>
      </c>
      <c r="AO13" s="7">
        <f t="shared" si="79"/>
        <v>6800</v>
      </c>
      <c r="AP13" s="7">
        <f t="shared" si="79"/>
        <v>360</v>
      </c>
      <c r="AQ13" s="7">
        <f t="shared" si="79"/>
        <v>19500</v>
      </c>
      <c r="AR13" s="7">
        <f t="shared" si="79"/>
        <v>45</v>
      </c>
      <c r="AS13" s="7">
        <f t="shared" si="79"/>
        <v>0</v>
      </c>
      <c r="AT13" s="7">
        <f t="shared" si="79"/>
        <v>0</v>
      </c>
      <c r="AU13" s="7">
        <f t="shared" si="79"/>
        <v>0</v>
      </c>
      <c r="AV13" s="7">
        <f t="shared" si="79"/>
        <v>0</v>
      </c>
      <c r="AW13" s="7">
        <f t="shared" si="79"/>
        <v>300</v>
      </c>
      <c r="AX13" s="7">
        <f t="shared" si="79"/>
        <v>5</v>
      </c>
      <c r="AY13" s="7">
        <f t="shared" si="79"/>
        <v>100</v>
      </c>
      <c r="AZ13" s="7">
        <f t="shared" si="79"/>
        <v>8400</v>
      </c>
      <c r="BA13" s="7">
        <f t="shared" si="79"/>
        <v>0</v>
      </c>
      <c r="BB13" s="7">
        <f t="shared" si="79"/>
        <v>0</v>
      </c>
      <c r="BC13" s="7">
        <f t="shared" si="79"/>
        <v>240</v>
      </c>
      <c r="BD13" s="7">
        <f t="shared" si="79"/>
        <v>0</v>
      </c>
      <c r="BE13" s="7">
        <f t="shared" si="79"/>
        <v>520</v>
      </c>
      <c r="BF13" s="7">
        <f t="shared" si="79"/>
        <v>1400</v>
      </c>
      <c r="BG13" s="7">
        <f t="shared" si="79"/>
        <v>350</v>
      </c>
      <c r="BH13" s="7">
        <f t="shared" si="79"/>
        <v>0</v>
      </c>
      <c r="BI13" s="7">
        <f t="shared" si="79"/>
        <v>0</v>
      </c>
      <c r="BJ13" s="7">
        <f>SUM(BJ10,BJ11,BJ12)</f>
        <v>0</v>
      </c>
      <c r="BK13" s="7"/>
      <c r="BL13" s="7">
        <v>38385</v>
      </c>
      <c r="BM13" s="7">
        <f>BL13/1000/3</f>
        <v>12.795</v>
      </c>
    </row>
    <row r="14" spans="1:65" x14ac:dyDescent="0.25">
      <c r="A14" s="5" t="s">
        <v>29</v>
      </c>
      <c r="B14" s="5"/>
      <c r="C14" s="5"/>
      <c r="D14" s="5"/>
      <c r="E14" s="5" t="s">
        <v>30</v>
      </c>
      <c r="F14" s="5" t="s">
        <v>9</v>
      </c>
      <c r="G14" s="5">
        <v>81</v>
      </c>
      <c r="H14" s="5">
        <v>12</v>
      </c>
      <c r="I14" s="5" t="s">
        <v>36</v>
      </c>
      <c r="J14" s="5">
        <v>3</v>
      </c>
      <c r="K14" s="5"/>
      <c r="L14" s="5"/>
      <c r="M14" s="5">
        <v>3</v>
      </c>
      <c r="N14" s="5">
        <v>2</v>
      </c>
      <c r="O14" s="5">
        <v>4</v>
      </c>
      <c r="P14" s="5"/>
      <c r="Q14" s="5">
        <v>14</v>
      </c>
      <c r="R14" s="5"/>
      <c r="S14" s="5"/>
      <c r="T14" s="5"/>
      <c r="U14" s="5"/>
      <c r="V14" s="5">
        <v>1</v>
      </c>
      <c r="W14" s="5"/>
      <c r="X14" s="5">
        <v>3</v>
      </c>
      <c r="Y14" s="5">
        <v>12</v>
      </c>
      <c r="Z14" s="5">
        <v>1</v>
      </c>
      <c r="AA14" s="5"/>
      <c r="AB14" s="5"/>
      <c r="AC14" s="5"/>
      <c r="AD14" s="5">
        <v>27</v>
      </c>
      <c r="AE14" s="5">
        <v>4</v>
      </c>
      <c r="AF14" s="5"/>
      <c r="AG14" s="5"/>
      <c r="AH14" s="5"/>
      <c r="AI14" s="5">
        <v>7</v>
      </c>
      <c r="AJ14" s="5" t="s">
        <v>37</v>
      </c>
      <c r="AK14" s="5">
        <v>45</v>
      </c>
      <c r="AL14" s="5"/>
      <c r="AM14" s="5"/>
      <c r="AN14" s="5">
        <v>60</v>
      </c>
      <c r="AO14" s="5">
        <v>200</v>
      </c>
      <c r="AP14" s="5">
        <v>80</v>
      </c>
      <c r="AQ14" s="5"/>
      <c r="AR14" s="5">
        <v>70</v>
      </c>
      <c r="AS14" s="5"/>
      <c r="AT14" s="5"/>
      <c r="AU14" s="5"/>
      <c r="AV14" s="5"/>
      <c r="AW14" s="5">
        <v>10</v>
      </c>
      <c r="AX14" s="5"/>
      <c r="AY14" s="5">
        <v>3000</v>
      </c>
      <c r="AZ14" s="5">
        <v>8010</v>
      </c>
      <c r="BA14" s="5">
        <v>20</v>
      </c>
      <c r="BB14" s="5"/>
      <c r="BC14" s="5"/>
      <c r="BD14" s="5"/>
      <c r="BE14" s="5">
        <v>270</v>
      </c>
      <c r="BF14" s="5">
        <v>200</v>
      </c>
      <c r="BG14" s="5"/>
      <c r="BH14" s="5"/>
      <c r="BI14" s="5"/>
      <c r="BJ14" s="5">
        <v>100</v>
      </c>
      <c r="BK14" s="5" t="s">
        <v>31</v>
      </c>
      <c r="BL14" s="5">
        <v>12065</v>
      </c>
      <c r="BM14" s="5"/>
    </row>
    <row r="15" spans="1:65" x14ac:dyDescent="0.25">
      <c r="A15" s="7" t="s">
        <v>29</v>
      </c>
      <c r="B15" s="7" t="s">
        <v>239</v>
      </c>
      <c r="C15" s="7" t="s">
        <v>240</v>
      </c>
      <c r="D15" s="15">
        <v>45522</v>
      </c>
      <c r="E15" s="7" t="s">
        <v>10</v>
      </c>
      <c r="F15" s="7"/>
      <c r="G15" s="7"/>
      <c r="H15" s="7"/>
      <c r="I15" s="7">
        <f>SUM(I14)</f>
        <v>0</v>
      </c>
      <c r="J15" s="7">
        <f t="shared" ref="J15" si="80">SUM(J14)</f>
        <v>3</v>
      </c>
      <c r="K15" s="7">
        <f t="shared" ref="K15" si="81">SUM(K14)</f>
        <v>0</v>
      </c>
      <c r="L15" s="7">
        <f t="shared" ref="L15" si="82">SUM(L14)</f>
        <v>0</v>
      </c>
      <c r="M15" s="7">
        <f t="shared" ref="M15" si="83">SUM(M14)</f>
        <v>3</v>
      </c>
      <c r="N15" s="7">
        <f t="shared" ref="N15" si="84">SUM(N14)</f>
        <v>2</v>
      </c>
      <c r="O15" s="7">
        <f t="shared" ref="O15" si="85">SUM(O14)</f>
        <v>4</v>
      </c>
      <c r="P15" s="7">
        <f t="shared" ref="P15" si="86">SUM(P14)</f>
        <v>0</v>
      </c>
      <c r="Q15" s="7">
        <f t="shared" ref="Q15" si="87">SUM(Q14)</f>
        <v>14</v>
      </c>
      <c r="R15" s="7">
        <f t="shared" ref="R15" si="88">SUM(R14)</f>
        <v>0</v>
      </c>
      <c r="S15" s="7">
        <f t="shared" ref="S15" si="89">SUM(S14)</f>
        <v>0</v>
      </c>
      <c r="T15" s="7">
        <f t="shared" ref="T15" si="90">SUM(T14)</f>
        <v>0</v>
      </c>
      <c r="U15" s="7">
        <f t="shared" ref="U15" si="91">SUM(U14)</f>
        <v>0</v>
      </c>
      <c r="V15" s="7">
        <f t="shared" ref="V15" si="92">SUM(V14)</f>
        <v>1</v>
      </c>
      <c r="W15" s="7">
        <f t="shared" ref="W15" si="93">SUM(W14)</f>
        <v>0</v>
      </c>
      <c r="X15" s="7">
        <f t="shared" ref="X15" si="94">SUM(X14)</f>
        <v>3</v>
      </c>
      <c r="Y15" s="7">
        <f t="shared" ref="Y15" si="95">SUM(Y14)</f>
        <v>12</v>
      </c>
      <c r="Z15" s="7">
        <f t="shared" ref="Z15" si="96">SUM(Z14)</f>
        <v>1</v>
      </c>
      <c r="AA15" s="7">
        <f t="shared" ref="AA15" si="97">SUM(AA14)</f>
        <v>0</v>
      </c>
      <c r="AB15" s="7">
        <f t="shared" ref="AB15" si="98">SUM(AB14)</f>
        <v>0</v>
      </c>
      <c r="AC15" s="7">
        <f t="shared" ref="AC15" si="99">SUM(AC14)</f>
        <v>0</v>
      </c>
      <c r="AD15" s="7">
        <f t="shared" ref="AD15" si="100">SUM(AD14)</f>
        <v>27</v>
      </c>
      <c r="AE15" s="7">
        <f t="shared" ref="AE15" si="101">SUM(AE14)</f>
        <v>4</v>
      </c>
      <c r="AF15" s="7">
        <f t="shared" ref="AF15" si="102">SUM(AF14)</f>
        <v>0</v>
      </c>
      <c r="AG15" s="7">
        <f t="shared" ref="AG15" si="103">SUM(AG14)</f>
        <v>0</v>
      </c>
      <c r="AH15" s="7">
        <f t="shared" ref="AH15" si="104">SUM(AH14)</f>
        <v>0</v>
      </c>
      <c r="AI15" s="7">
        <f t="shared" ref="AI15" si="105">SUM(AI14)</f>
        <v>7</v>
      </c>
      <c r="AJ15" s="7">
        <f>SUM(AJ14)</f>
        <v>0</v>
      </c>
      <c r="AK15" s="7">
        <f t="shared" ref="AK15:BJ15" si="106">SUM(AK14)</f>
        <v>45</v>
      </c>
      <c r="AL15" s="7">
        <f t="shared" si="106"/>
        <v>0</v>
      </c>
      <c r="AM15" s="7">
        <f t="shared" si="106"/>
        <v>0</v>
      </c>
      <c r="AN15" s="7">
        <f t="shared" si="106"/>
        <v>60</v>
      </c>
      <c r="AO15" s="7">
        <f t="shared" si="106"/>
        <v>200</v>
      </c>
      <c r="AP15" s="7">
        <f t="shared" si="106"/>
        <v>80</v>
      </c>
      <c r="AQ15" s="7">
        <f t="shared" si="106"/>
        <v>0</v>
      </c>
      <c r="AR15" s="7">
        <f t="shared" si="106"/>
        <v>70</v>
      </c>
      <c r="AS15" s="7">
        <f t="shared" si="106"/>
        <v>0</v>
      </c>
      <c r="AT15" s="7">
        <f t="shared" si="106"/>
        <v>0</v>
      </c>
      <c r="AU15" s="7">
        <f t="shared" si="106"/>
        <v>0</v>
      </c>
      <c r="AV15" s="7">
        <f t="shared" si="106"/>
        <v>0</v>
      </c>
      <c r="AW15" s="7">
        <f t="shared" si="106"/>
        <v>10</v>
      </c>
      <c r="AX15" s="7">
        <f t="shared" si="106"/>
        <v>0</v>
      </c>
      <c r="AY15" s="7">
        <f t="shared" si="106"/>
        <v>3000</v>
      </c>
      <c r="AZ15" s="7">
        <f t="shared" si="106"/>
        <v>8010</v>
      </c>
      <c r="BA15" s="7">
        <f t="shared" si="106"/>
        <v>20</v>
      </c>
      <c r="BB15" s="7">
        <f t="shared" si="106"/>
        <v>0</v>
      </c>
      <c r="BC15" s="7">
        <f t="shared" si="106"/>
        <v>0</v>
      </c>
      <c r="BD15" s="7">
        <f t="shared" si="106"/>
        <v>0</v>
      </c>
      <c r="BE15" s="7">
        <f t="shared" si="106"/>
        <v>270</v>
      </c>
      <c r="BF15" s="7">
        <f t="shared" si="106"/>
        <v>200</v>
      </c>
      <c r="BG15" s="7">
        <f t="shared" si="106"/>
        <v>0</v>
      </c>
      <c r="BH15" s="7">
        <f t="shared" si="106"/>
        <v>0</v>
      </c>
      <c r="BI15" s="7">
        <f t="shared" si="106"/>
        <v>0</v>
      </c>
      <c r="BJ15" s="7">
        <f t="shared" si="106"/>
        <v>100</v>
      </c>
      <c r="BK15" s="7"/>
      <c r="BL15" s="7">
        <v>12065</v>
      </c>
      <c r="BM15" s="7">
        <f>BL15/1000/1</f>
        <v>12.065</v>
      </c>
    </row>
    <row r="16" spans="1:65" x14ac:dyDescent="0.25">
      <c r="A16" s="5" t="s">
        <v>32</v>
      </c>
      <c r="B16" s="5"/>
      <c r="C16" s="5"/>
      <c r="D16" s="5"/>
      <c r="E16" s="5" t="s">
        <v>33</v>
      </c>
      <c r="F16" s="5" t="s">
        <v>9</v>
      </c>
      <c r="G16" s="5">
        <v>48</v>
      </c>
      <c r="H16" s="5">
        <v>10</v>
      </c>
      <c r="I16" s="5"/>
      <c r="J16" s="5">
        <v>2</v>
      </c>
      <c r="K16" s="5"/>
      <c r="L16" s="5"/>
      <c r="M16" s="5">
        <v>1</v>
      </c>
      <c r="N16" s="5">
        <v>2</v>
      </c>
      <c r="O16" s="5"/>
      <c r="P16" s="5"/>
      <c r="Q16" s="5">
        <v>7</v>
      </c>
      <c r="R16" s="5"/>
      <c r="S16" s="5"/>
      <c r="T16" s="5"/>
      <c r="U16" s="5"/>
      <c r="V16" s="5"/>
      <c r="W16" s="5"/>
      <c r="X16" s="5">
        <v>3</v>
      </c>
      <c r="Y16" s="5">
        <v>5</v>
      </c>
      <c r="Z16" s="5"/>
      <c r="AA16" s="5"/>
      <c r="AB16" s="5">
        <v>2</v>
      </c>
      <c r="AC16" s="5"/>
      <c r="AD16" s="5">
        <v>15</v>
      </c>
      <c r="AE16" s="5">
        <v>10</v>
      </c>
      <c r="AF16" s="5">
        <v>1</v>
      </c>
      <c r="AG16" s="5"/>
      <c r="AH16" s="5"/>
      <c r="AI16" s="5"/>
      <c r="AJ16" s="5"/>
      <c r="AK16" s="5">
        <v>30</v>
      </c>
      <c r="AL16" s="5"/>
      <c r="AM16" s="5"/>
      <c r="AN16" s="5">
        <v>20</v>
      </c>
      <c r="AO16" s="5">
        <v>2000</v>
      </c>
      <c r="AP16" s="5"/>
      <c r="AQ16" s="5"/>
      <c r="AR16" s="5">
        <v>35</v>
      </c>
      <c r="AS16" s="5"/>
      <c r="AT16" s="5"/>
      <c r="AU16" s="5"/>
      <c r="AV16" s="5"/>
      <c r="AW16" s="5"/>
      <c r="AX16" s="5"/>
      <c r="AY16" s="5">
        <v>7000</v>
      </c>
      <c r="AZ16" s="5">
        <v>4400</v>
      </c>
      <c r="BA16" s="5"/>
      <c r="BB16" s="5"/>
      <c r="BC16" s="5">
        <v>2000</v>
      </c>
      <c r="BD16" s="5"/>
      <c r="BE16" s="5">
        <v>80</v>
      </c>
      <c r="BF16" s="5">
        <v>500</v>
      </c>
      <c r="BG16" s="5">
        <v>20</v>
      </c>
      <c r="BH16" s="5"/>
      <c r="BI16" s="5"/>
      <c r="BJ16" s="5"/>
      <c r="BK16" s="5" t="s">
        <v>40</v>
      </c>
      <c r="BL16" s="5">
        <v>16085</v>
      </c>
      <c r="BM16" s="5"/>
    </row>
    <row r="17" spans="1:65" x14ac:dyDescent="0.25">
      <c r="A17" s="5" t="s">
        <v>32</v>
      </c>
      <c r="B17" s="5"/>
      <c r="C17" s="5"/>
      <c r="D17" s="5"/>
      <c r="E17" s="5" t="s">
        <v>34</v>
      </c>
      <c r="F17" s="5" t="s">
        <v>9</v>
      </c>
      <c r="G17" s="5">
        <v>40</v>
      </c>
      <c r="H17" s="5">
        <v>11</v>
      </c>
      <c r="I17" s="5"/>
      <c r="J17" s="5">
        <v>6</v>
      </c>
      <c r="K17" s="5"/>
      <c r="L17" s="5">
        <v>1</v>
      </c>
      <c r="M17" s="5">
        <v>6</v>
      </c>
      <c r="N17" s="5">
        <v>1</v>
      </c>
      <c r="O17" s="5"/>
      <c r="P17" s="5">
        <v>1</v>
      </c>
      <c r="Q17" s="5">
        <v>5</v>
      </c>
      <c r="R17" s="5">
        <v>2</v>
      </c>
      <c r="S17" s="5"/>
      <c r="T17" s="5"/>
      <c r="U17" s="5"/>
      <c r="V17" s="5"/>
      <c r="W17" s="5"/>
      <c r="X17" s="5"/>
      <c r="Y17" s="5">
        <v>1</v>
      </c>
      <c r="Z17" s="5">
        <v>1</v>
      </c>
      <c r="AA17" s="5"/>
      <c r="AB17" s="5"/>
      <c r="AC17" s="5"/>
      <c r="AD17" s="5">
        <v>9</v>
      </c>
      <c r="AE17" s="5">
        <v>7</v>
      </c>
      <c r="AF17" s="5"/>
      <c r="AG17" s="5"/>
      <c r="AH17" s="5"/>
      <c r="AI17" s="5"/>
      <c r="AJ17" s="5"/>
      <c r="AK17" s="5">
        <v>95</v>
      </c>
      <c r="AL17" s="5"/>
      <c r="AM17" s="5">
        <v>30</v>
      </c>
      <c r="AN17" s="5">
        <v>120</v>
      </c>
      <c r="AO17" s="5">
        <v>800</v>
      </c>
      <c r="AP17" s="5"/>
      <c r="AQ17" s="5">
        <v>1000</v>
      </c>
      <c r="AR17" s="5">
        <v>25</v>
      </c>
      <c r="AS17" s="5">
        <v>40</v>
      </c>
      <c r="AT17" s="5"/>
      <c r="AU17" s="5"/>
      <c r="AV17" s="5"/>
      <c r="AW17" s="5"/>
      <c r="AX17" s="5"/>
      <c r="AY17" s="5"/>
      <c r="AZ17" s="5">
        <v>800</v>
      </c>
      <c r="BA17" s="5">
        <v>10</v>
      </c>
      <c r="BB17" s="5"/>
      <c r="BC17" s="5"/>
      <c r="BD17" s="5"/>
      <c r="BE17" s="5">
        <v>80</v>
      </c>
      <c r="BF17" s="5">
        <v>140</v>
      </c>
      <c r="BG17" s="5"/>
      <c r="BH17" s="5"/>
      <c r="BI17" s="5"/>
      <c r="BJ17" s="5"/>
      <c r="BK17" s="5" t="s">
        <v>41</v>
      </c>
      <c r="BL17" s="5">
        <v>3140</v>
      </c>
      <c r="BM17" s="5"/>
    </row>
    <row r="18" spans="1:65" x14ac:dyDescent="0.25">
      <c r="A18" s="5" t="s">
        <v>32</v>
      </c>
      <c r="B18" s="5"/>
      <c r="C18" s="5"/>
      <c r="D18" s="5"/>
      <c r="E18" s="5" t="s">
        <v>35</v>
      </c>
      <c r="F18" s="5" t="s">
        <v>9</v>
      </c>
      <c r="G18" s="5">
        <v>36</v>
      </c>
      <c r="H18" s="5">
        <v>10</v>
      </c>
      <c r="I18" s="5"/>
      <c r="J18" s="5">
        <v>1</v>
      </c>
      <c r="K18" s="5"/>
      <c r="L18" s="5">
        <v>2</v>
      </c>
      <c r="M18" s="5">
        <v>4</v>
      </c>
      <c r="N18" s="5">
        <v>3</v>
      </c>
      <c r="O18" s="5"/>
      <c r="P18" s="5"/>
      <c r="Q18" s="5"/>
      <c r="R18" s="5"/>
      <c r="S18" s="5">
        <v>1</v>
      </c>
      <c r="T18" s="5"/>
      <c r="U18" s="5"/>
      <c r="V18" s="5"/>
      <c r="W18" s="5"/>
      <c r="X18" s="5"/>
      <c r="Y18" s="5">
        <v>2</v>
      </c>
      <c r="Z18" s="5">
        <v>1</v>
      </c>
      <c r="AA18" s="5"/>
      <c r="AB18" s="5"/>
      <c r="AC18" s="5"/>
      <c r="AD18" s="5">
        <v>10</v>
      </c>
      <c r="AE18" s="5">
        <v>11</v>
      </c>
      <c r="AF18" s="5"/>
      <c r="AG18" s="5"/>
      <c r="AH18" s="5">
        <v>1</v>
      </c>
      <c r="AI18" s="5"/>
      <c r="AJ18" s="5"/>
      <c r="AK18" s="5">
        <v>15</v>
      </c>
      <c r="AL18" s="5"/>
      <c r="AM18" s="5">
        <v>60</v>
      </c>
      <c r="AN18" s="5">
        <v>80</v>
      </c>
      <c r="AO18" s="5">
        <v>2400</v>
      </c>
      <c r="AP18" s="5"/>
      <c r="AQ18" s="5"/>
      <c r="AR18" s="5"/>
      <c r="AS18" s="5"/>
      <c r="AT18" s="5">
        <v>5</v>
      </c>
      <c r="AU18" s="5"/>
      <c r="AV18" s="5"/>
      <c r="AW18" s="5"/>
      <c r="AX18" s="5"/>
      <c r="AY18" s="5"/>
      <c r="AZ18" s="5">
        <v>1600</v>
      </c>
      <c r="BA18" s="5">
        <v>1000</v>
      </c>
      <c r="BB18" s="5"/>
      <c r="BC18" s="5"/>
      <c r="BD18" s="5"/>
      <c r="BE18" s="5">
        <v>200</v>
      </c>
      <c r="BF18" s="5">
        <v>600</v>
      </c>
      <c r="BG18" s="5"/>
      <c r="BH18" s="5"/>
      <c r="BI18" s="5">
        <v>30000</v>
      </c>
      <c r="BJ18" s="5"/>
      <c r="BK18" s="5" t="s">
        <v>42</v>
      </c>
      <c r="BL18" s="5">
        <v>35960</v>
      </c>
      <c r="BM18" s="5"/>
    </row>
    <row r="19" spans="1:65" x14ac:dyDescent="0.25">
      <c r="A19" s="7" t="s">
        <v>32</v>
      </c>
      <c r="B19" s="7" t="s">
        <v>241</v>
      </c>
      <c r="C19" s="7" t="s">
        <v>242</v>
      </c>
      <c r="D19" s="15">
        <v>45523</v>
      </c>
      <c r="E19" s="7" t="s">
        <v>10</v>
      </c>
      <c r="F19" s="7"/>
      <c r="G19" s="7"/>
      <c r="H19" s="7"/>
      <c r="I19" s="7">
        <f>SUM(I16:I18)</f>
        <v>0</v>
      </c>
      <c r="J19" s="7">
        <f t="shared" ref="J19:BJ19" si="107">SUM(J16:J18)</f>
        <v>9</v>
      </c>
      <c r="K19" s="7">
        <f t="shared" si="107"/>
        <v>0</v>
      </c>
      <c r="L19" s="7">
        <f t="shared" si="107"/>
        <v>3</v>
      </c>
      <c r="M19" s="7">
        <f t="shared" si="107"/>
        <v>11</v>
      </c>
      <c r="N19" s="7">
        <f t="shared" si="107"/>
        <v>6</v>
      </c>
      <c r="O19" s="7">
        <f t="shared" si="107"/>
        <v>0</v>
      </c>
      <c r="P19" s="7">
        <f t="shared" si="107"/>
        <v>1</v>
      </c>
      <c r="Q19" s="7">
        <f t="shared" si="107"/>
        <v>12</v>
      </c>
      <c r="R19" s="7">
        <f t="shared" si="107"/>
        <v>2</v>
      </c>
      <c r="S19" s="7">
        <f t="shared" si="107"/>
        <v>1</v>
      </c>
      <c r="T19" s="7">
        <f t="shared" si="107"/>
        <v>0</v>
      </c>
      <c r="U19" s="7">
        <f t="shared" si="107"/>
        <v>0</v>
      </c>
      <c r="V19" s="7">
        <f t="shared" si="107"/>
        <v>0</v>
      </c>
      <c r="W19" s="7">
        <f t="shared" si="107"/>
        <v>0</v>
      </c>
      <c r="X19" s="7">
        <f t="shared" si="107"/>
        <v>3</v>
      </c>
      <c r="Y19" s="7">
        <f t="shared" si="107"/>
        <v>8</v>
      </c>
      <c r="Z19" s="7">
        <f t="shared" si="107"/>
        <v>2</v>
      </c>
      <c r="AA19" s="7">
        <f t="shared" si="107"/>
        <v>0</v>
      </c>
      <c r="AB19" s="7">
        <f t="shared" si="107"/>
        <v>2</v>
      </c>
      <c r="AC19" s="7">
        <f t="shared" si="107"/>
        <v>0</v>
      </c>
      <c r="AD19" s="7">
        <f t="shared" si="107"/>
        <v>34</v>
      </c>
      <c r="AE19" s="7">
        <f t="shared" si="107"/>
        <v>28</v>
      </c>
      <c r="AF19" s="7">
        <f t="shared" si="107"/>
        <v>1</v>
      </c>
      <c r="AG19" s="7">
        <f t="shared" si="107"/>
        <v>0</v>
      </c>
      <c r="AH19" s="7">
        <f t="shared" si="107"/>
        <v>1</v>
      </c>
      <c r="AI19" s="7">
        <f t="shared" si="107"/>
        <v>0</v>
      </c>
      <c r="AJ19" s="7">
        <f t="shared" si="107"/>
        <v>0</v>
      </c>
      <c r="AK19" s="7">
        <f t="shared" si="107"/>
        <v>140</v>
      </c>
      <c r="AL19" s="7">
        <f t="shared" si="107"/>
        <v>0</v>
      </c>
      <c r="AM19" s="7">
        <f t="shared" si="107"/>
        <v>90</v>
      </c>
      <c r="AN19" s="7">
        <f t="shared" si="107"/>
        <v>220</v>
      </c>
      <c r="AO19" s="7">
        <f t="shared" si="107"/>
        <v>5200</v>
      </c>
      <c r="AP19" s="7">
        <f t="shared" si="107"/>
        <v>0</v>
      </c>
      <c r="AQ19" s="7">
        <f t="shared" si="107"/>
        <v>1000</v>
      </c>
      <c r="AR19" s="7">
        <f t="shared" si="107"/>
        <v>60</v>
      </c>
      <c r="AS19" s="7">
        <f t="shared" si="107"/>
        <v>40</v>
      </c>
      <c r="AT19" s="7">
        <f t="shared" si="107"/>
        <v>5</v>
      </c>
      <c r="AU19" s="7">
        <f t="shared" si="107"/>
        <v>0</v>
      </c>
      <c r="AV19" s="7">
        <f t="shared" si="107"/>
        <v>0</v>
      </c>
      <c r="AW19" s="7">
        <f t="shared" si="107"/>
        <v>0</v>
      </c>
      <c r="AX19" s="7">
        <f t="shared" si="107"/>
        <v>0</v>
      </c>
      <c r="AY19" s="7">
        <f t="shared" si="107"/>
        <v>7000</v>
      </c>
      <c r="AZ19" s="7">
        <f t="shared" si="107"/>
        <v>6800</v>
      </c>
      <c r="BA19" s="7">
        <f t="shared" si="107"/>
        <v>1010</v>
      </c>
      <c r="BB19" s="7">
        <f t="shared" si="107"/>
        <v>0</v>
      </c>
      <c r="BC19" s="7">
        <f t="shared" si="107"/>
        <v>2000</v>
      </c>
      <c r="BD19" s="7">
        <f t="shared" si="107"/>
        <v>0</v>
      </c>
      <c r="BE19" s="7">
        <f t="shared" si="107"/>
        <v>360</v>
      </c>
      <c r="BF19" s="7">
        <f t="shared" si="107"/>
        <v>1240</v>
      </c>
      <c r="BG19" s="7">
        <f t="shared" si="107"/>
        <v>20</v>
      </c>
      <c r="BH19" s="7">
        <f t="shared" si="107"/>
        <v>0</v>
      </c>
      <c r="BI19" s="7">
        <f t="shared" si="107"/>
        <v>30000</v>
      </c>
      <c r="BJ19" s="7">
        <f t="shared" si="107"/>
        <v>0</v>
      </c>
      <c r="BK19" s="7"/>
      <c r="BL19" s="7">
        <v>55185</v>
      </c>
      <c r="BM19" s="7">
        <f>BL19/1000/3</f>
        <v>18.395</v>
      </c>
    </row>
    <row r="20" spans="1:65" x14ac:dyDescent="0.25">
      <c r="A20" s="5" t="s">
        <v>43</v>
      </c>
      <c r="B20" s="5"/>
      <c r="C20" s="5"/>
      <c r="D20" s="5"/>
      <c r="E20" s="5" t="s">
        <v>44</v>
      </c>
      <c r="F20" s="5" t="s">
        <v>9</v>
      </c>
      <c r="G20" s="5">
        <v>5</v>
      </c>
      <c r="H20" s="5">
        <v>4</v>
      </c>
      <c r="I20" s="5"/>
      <c r="J20" s="5"/>
      <c r="K20" s="5"/>
      <c r="L20" s="5"/>
      <c r="M20" s="5">
        <v>2</v>
      </c>
      <c r="N20" s="5">
        <v>1</v>
      </c>
      <c r="O20" s="5"/>
      <c r="P20" s="5">
        <v>1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>
        <v>1</v>
      </c>
      <c r="AF20" s="5"/>
      <c r="AG20" s="5"/>
      <c r="AH20" s="5"/>
      <c r="AI20" s="5"/>
      <c r="AJ20" s="5"/>
      <c r="AK20" s="5"/>
      <c r="AL20" s="5"/>
      <c r="AM20" s="5"/>
      <c r="AN20" s="5">
        <v>40</v>
      </c>
      <c r="AO20" s="5">
        <v>500</v>
      </c>
      <c r="AP20" s="5"/>
      <c r="AQ20" s="5">
        <v>5000</v>
      </c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>
        <v>1000</v>
      </c>
      <c r="BG20" s="5"/>
      <c r="BH20" s="5"/>
      <c r="BI20" s="5"/>
      <c r="BJ20" s="5"/>
      <c r="BK20" s="5" t="s">
        <v>45</v>
      </c>
      <c r="BL20" s="5">
        <v>6540</v>
      </c>
      <c r="BM20" s="5"/>
    </row>
    <row r="21" spans="1:65" x14ac:dyDescent="0.25">
      <c r="A21" s="7" t="s">
        <v>43</v>
      </c>
      <c r="B21" s="7" t="s">
        <v>243</v>
      </c>
      <c r="C21" s="7" t="s">
        <v>244</v>
      </c>
      <c r="D21" s="15">
        <v>45523</v>
      </c>
      <c r="E21" s="7" t="s">
        <v>10</v>
      </c>
      <c r="F21" s="7"/>
      <c r="G21" s="7"/>
      <c r="H21" s="7"/>
      <c r="I21" s="7">
        <f>SUM(I20)</f>
        <v>0</v>
      </c>
      <c r="J21" s="7">
        <f t="shared" ref="J21:BJ21" si="108">SUM(J20)</f>
        <v>0</v>
      </c>
      <c r="K21" s="7">
        <f t="shared" si="108"/>
        <v>0</v>
      </c>
      <c r="L21" s="7">
        <f t="shared" si="108"/>
        <v>0</v>
      </c>
      <c r="M21" s="7">
        <f t="shared" si="108"/>
        <v>2</v>
      </c>
      <c r="N21" s="7">
        <f t="shared" si="108"/>
        <v>1</v>
      </c>
      <c r="O21" s="7">
        <f t="shared" si="108"/>
        <v>0</v>
      </c>
      <c r="P21" s="7">
        <f t="shared" si="108"/>
        <v>1</v>
      </c>
      <c r="Q21" s="7">
        <f t="shared" si="108"/>
        <v>0</v>
      </c>
      <c r="R21" s="7">
        <f t="shared" si="108"/>
        <v>0</v>
      </c>
      <c r="S21" s="7">
        <f t="shared" si="108"/>
        <v>0</v>
      </c>
      <c r="T21" s="7">
        <f t="shared" si="108"/>
        <v>0</v>
      </c>
      <c r="U21" s="7">
        <f t="shared" si="108"/>
        <v>0</v>
      </c>
      <c r="V21" s="7">
        <f t="shared" si="108"/>
        <v>0</v>
      </c>
      <c r="W21" s="7">
        <f t="shared" si="108"/>
        <v>0</v>
      </c>
      <c r="X21" s="7">
        <f t="shared" si="108"/>
        <v>0</v>
      </c>
      <c r="Y21" s="7">
        <f t="shared" si="108"/>
        <v>0</v>
      </c>
      <c r="Z21" s="7">
        <f t="shared" si="108"/>
        <v>0</v>
      </c>
      <c r="AA21" s="7">
        <f t="shared" si="108"/>
        <v>0</v>
      </c>
      <c r="AB21" s="7">
        <f t="shared" si="108"/>
        <v>0</v>
      </c>
      <c r="AC21" s="7">
        <f t="shared" si="108"/>
        <v>0</v>
      </c>
      <c r="AD21" s="7">
        <f t="shared" si="108"/>
        <v>0</v>
      </c>
      <c r="AE21" s="7">
        <f t="shared" si="108"/>
        <v>1</v>
      </c>
      <c r="AF21" s="7">
        <f t="shared" si="108"/>
        <v>0</v>
      </c>
      <c r="AG21" s="7">
        <f t="shared" si="108"/>
        <v>0</v>
      </c>
      <c r="AH21" s="7">
        <f t="shared" si="108"/>
        <v>0</v>
      </c>
      <c r="AI21" s="7">
        <f t="shared" si="108"/>
        <v>0</v>
      </c>
      <c r="AJ21" s="7">
        <f t="shared" si="108"/>
        <v>0</v>
      </c>
      <c r="AK21" s="7">
        <f t="shared" si="108"/>
        <v>0</v>
      </c>
      <c r="AL21" s="7">
        <f t="shared" si="108"/>
        <v>0</v>
      </c>
      <c r="AM21" s="7">
        <f t="shared" si="108"/>
        <v>0</v>
      </c>
      <c r="AN21" s="7">
        <f t="shared" si="108"/>
        <v>40</v>
      </c>
      <c r="AO21" s="7">
        <f t="shared" si="108"/>
        <v>500</v>
      </c>
      <c r="AP21" s="7">
        <f t="shared" si="108"/>
        <v>0</v>
      </c>
      <c r="AQ21" s="7">
        <f t="shared" si="108"/>
        <v>5000</v>
      </c>
      <c r="AR21" s="7">
        <f t="shared" si="108"/>
        <v>0</v>
      </c>
      <c r="AS21" s="7">
        <f t="shared" si="108"/>
        <v>0</v>
      </c>
      <c r="AT21" s="7">
        <f t="shared" si="108"/>
        <v>0</v>
      </c>
      <c r="AU21" s="7">
        <f t="shared" si="108"/>
        <v>0</v>
      </c>
      <c r="AV21" s="7">
        <f t="shared" si="108"/>
        <v>0</v>
      </c>
      <c r="AW21" s="7">
        <f t="shared" si="108"/>
        <v>0</v>
      </c>
      <c r="AX21" s="7">
        <f t="shared" si="108"/>
        <v>0</v>
      </c>
      <c r="AY21" s="7">
        <f t="shared" si="108"/>
        <v>0</v>
      </c>
      <c r="AZ21" s="7">
        <f t="shared" si="108"/>
        <v>0</v>
      </c>
      <c r="BA21" s="7">
        <f t="shared" si="108"/>
        <v>0</v>
      </c>
      <c r="BB21" s="7">
        <f t="shared" si="108"/>
        <v>0</v>
      </c>
      <c r="BC21" s="7">
        <f t="shared" si="108"/>
        <v>0</v>
      </c>
      <c r="BD21" s="7">
        <f t="shared" si="108"/>
        <v>0</v>
      </c>
      <c r="BE21" s="7">
        <f t="shared" si="108"/>
        <v>0</v>
      </c>
      <c r="BF21" s="7">
        <f t="shared" si="108"/>
        <v>1000</v>
      </c>
      <c r="BG21" s="7">
        <f t="shared" si="108"/>
        <v>0</v>
      </c>
      <c r="BH21" s="7">
        <f t="shared" si="108"/>
        <v>0</v>
      </c>
      <c r="BI21" s="7">
        <f t="shared" si="108"/>
        <v>0</v>
      </c>
      <c r="BJ21" s="7">
        <f t="shared" si="108"/>
        <v>0</v>
      </c>
      <c r="BK21" s="7"/>
      <c r="BL21" s="7">
        <v>6540</v>
      </c>
      <c r="BM21" s="7">
        <f>BL21/1000/1</f>
        <v>6.54</v>
      </c>
    </row>
    <row r="22" spans="1:65" x14ac:dyDescent="0.25">
      <c r="A22" s="5" t="s">
        <v>46</v>
      </c>
      <c r="B22" s="5"/>
      <c r="C22" s="5"/>
      <c r="D22" s="5"/>
      <c r="E22" s="5" t="s">
        <v>47</v>
      </c>
      <c r="F22" s="5" t="s">
        <v>9</v>
      </c>
      <c r="G22" s="5">
        <f>SUM(I22:AI22)</f>
        <v>55</v>
      </c>
      <c r="H22" s="5">
        <v>10</v>
      </c>
      <c r="I22" s="5"/>
      <c r="J22" s="5">
        <v>3</v>
      </c>
      <c r="K22" s="5"/>
      <c r="L22" s="5"/>
      <c r="M22" s="5">
        <v>2</v>
      </c>
      <c r="N22" s="5">
        <v>4</v>
      </c>
      <c r="O22" s="5">
        <v>10</v>
      </c>
      <c r="P22" s="5">
        <v>1</v>
      </c>
      <c r="Q22" s="5"/>
      <c r="R22" s="5"/>
      <c r="S22" s="5"/>
      <c r="T22" s="5"/>
      <c r="U22" s="5"/>
      <c r="V22" s="5"/>
      <c r="W22" s="5"/>
      <c r="X22" s="5">
        <v>2</v>
      </c>
      <c r="Y22" s="5">
        <v>6</v>
      </c>
      <c r="Z22" s="5"/>
      <c r="AA22" s="5"/>
      <c r="AB22" s="5">
        <v>2</v>
      </c>
      <c r="AC22" s="5"/>
      <c r="AD22" s="5">
        <v>17</v>
      </c>
      <c r="AE22" s="5">
        <v>8</v>
      </c>
      <c r="AF22" s="5"/>
      <c r="AG22" s="5"/>
      <c r="AH22" s="5"/>
      <c r="AI22" s="5"/>
      <c r="AJ22" s="5"/>
      <c r="AK22" s="5">
        <v>45</v>
      </c>
      <c r="AL22" s="5"/>
      <c r="AM22" s="5"/>
      <c r="AN22" s="5">
        <v>40</v>
      </c>
      <c r="AO22" s="5">
        <v>2600</v>
      </c>
      <c r="AP22" s="5">
        <v>200</v>
      </c>
      <c r="AQ22" s="5">
        <v>3000</v>
      </c>
      <c r="AR22" s="5"/>
      <c r="AS22" s="5"/>
      <c r="AT22" s="5"/>
      <c r="AU22" s="5"/>
      <c r="AV22" s="5"/>
      <c r="AW22" s="5"/>
      <c r="AX22" s="5"/>
      <c r="AY22" s="5">
        <v>500</v>
      </c>
      <c r="AZ22" s="5">
        <v>4400</v>
      </c>
      <c r="BA22" s="5"/>
      <c r="BB22" s="5"/>
      <c r="BC22" s="5">
        <v>500</v>
      </c>
      <c r="BD22" s="5"/>
      <c r="BE22" s="5">
        <v>450</v>
      </c>
      <c r="BF22" s="5">
        <v>4500</v>
      </c>
      <c r="BG22" s="5"/>
      <c r="BH22" s="5"/>
      <c r="BI22" s="5"/>
      <c r="BJ22" s="5"/>
      <c r="BK22" s="5" t="s">
        <v>48</v>
      </c>
      <c r="BL22" s="5">
        <v>16235</v>
      </c>
      <c r="BM22" s="5"/>
    </row>
    <row r="23" spans="1:65" x14ac:dyDescent="0.25">
      <c r="A23" s="7" t="s">
        <v>46</v>
      </c>
      <c r="B23" s="7" t="s">
        <v>245</v>
      </c>
      <c r="C23" s="7" t="s">
        <v>246</v>
      </c>
      <c r="D23" s="15">
        <v>45523</v>
      </c>
      <c r="E23" s="7" t="s">
        <v>10</v>
      </c>
      <c r="F23" s="7"/>
      <c r="G23" s="7"/>
      <c r="H23" s="7"/>
      <c r="I23" s="7">
        <f>SUM(I22)</f>
        <v>0</v>
      </c>
      <c r="J23" s="7">
        <f t="shared" ref="J23:BJ23" si="109">SUM(J22)</f>
        <v>3</v>
      </c>
      <c r="K23" s="7">
        <f t="shared" si="109"/>
        <v>0</v>
      </c>
      <c r="L23" s="7">
        <f t="shared" si="109"/>
        <v>0</v>
      </c>
      <c r="M23" s="7">
        <f t="shared" si="109"/>
        <v>2</v>
      </c>
      <c r="N23" s="7">
        <f t="shared" si="109"/>
        <v>4</v>
      </c>
      <c r="O23" s="7">
        <f t="shared" si="109"/>
        <v>10</v>
      </c>
      <c r="P23" s="7">
        <f t="shared" si="109"/>
        <v>1</v>
      </c>
      <c r="Q23" s="7">
        <f t="shared" si="109"/>
        <v>0</v>
      </c>
      <c r="R23" s="7">
        <f t="shared" si="109"/>
        <v>0</v>
      </c>
      <c r="S23" s="7">
        <f t="shared" si="109"/>
        <v>0</v>
      </c>
      <c r="T23" s="7">
        <f t="shared" si="109"/>
        <v>0</v>
      </c>
      <c r="U23" s="7">
        <f t="shared" si="109"/>
        <v>0</v>
      </c>
      <c r="V23" s="7">
        <f t="shared" si="109"/>
        <v>0</v>
      </c>
      <c r="W23" s="7">
        <f t="shared" si="109"/>
        <v>0</v>
      </c>
      <c r="X23" s="7">
        <f t="shared" si="109"/>
        <v>2</v>
      </c>
      <c r="Y23" s="7">
        <f t="shared" si="109"/>
        <v>6</v>
      </c>
      <c r="Z23" s="7">
        <f t="shared" si="109"/>
        <v>0</v>
      </c>
      <c r="AA23" s="7">
        <f t="shared" si="109"/>
        <v>0</v>
      </c>
      <c r="AB23" s="7">
        <f t="shared" si="109"/>
        <v>2</v>
      </c>
      <c r="AC23" s="7">
        <f t="shared" si="109"/>
        <v>0</v>
      </c>
      <c r="AD23" s="7">
        <f t="shared" si="109"/>
        <v>17</v>
      </c>
      <c r="AE23" s="7">
        <f t="shared" si="109"/>
        <v>8</v>
      </c>
      <c r="AF23" s="7">
        <f t="shared" si="109"/>
        <v>0</v>
      </c>
      <c r="AG23" s="7">
        <f t="shared" si="109"/>
        <v>0</v>
      </c>
      <c r="AH23" s="7">
        <f t="shared" si="109"/>
        <v>0</v>
      </c>
      <c r="AI23" s="7">
        <f t="shared" si="109"/>
        <v>0</v>
      </c>
      <c r="AJ23" s="7">
        <f t="shared" si="109"/>
        <v>0</v>
      </c>
      <c r="AK23" s="7">
        <f t="shared" si="109"/>
        <v>45</v>
      </c>
      <c r="AL23" s="7">
        <f t="shared" si="109"/>
        <v>0</v>
      </c>
      <c r="AM23" s="7">
        <f t="shared" si="109"/>
        <v>0</v>
      </c>
      <c r="AN23" s="7">
        <f t="shared" si="109"/>
        <v>40</v>
      </c>
      <c r="AO23" s="7">
        <f t="shared" si="109"/>
        <v>2600</v>
      </c>
      <c r="AP23" s="7">
        <f t="shared" si="109"/>
        <v>200</v>
      </c>
      <c r="AQ23" s="7">
        <f t="shared" si="109"/>
        <v>3000</v>
      </c>
      <c r="AR23" s="7">
        <f t="shared" si="109"/>
        <v>0</v>
      </c>
      <c r="AS23" s="7">
        <f t="shared" si="109"/>
        <v>0</v>
      </c>
      <c r="AT23" s="7">
        <f t="shared" si="109"/>
        <v>0</v>
      </c>
      <c r="AU23" s="7">
        <f t="shared" si="109"/>
        <v>0</v>
      </c>
      <c r="AV23" s="7">
        <f t="shared" si="109"/>
        <v>0</v>
      </c>
      <c r="AW23" s="7">
        <f t="shared" si="109"/>
        <v>0</v>
      </c>
      <c r="AX23" s="7">
        <f t="shared" si="109"/>
        <v>0</v>
      </c>
      <c r="AY23" s="7">
        <f t="shared" si="109"/>
        <v>500</v>
      </c>
      <c r="AZ23" s="7">
        <f t="shared" si="109"/>
        <v>4400</v>
      </c>
      <c r="BA23" s="7">
        <f t="shared" si="109"/>
        <v>0</v>
      </c>
      <c r="BB23" s="7">
        <f t="shared" si="109"/>
        <v>0</v>
      </c>
      <c r="BC23" s="7">
        <f t="shared" si="109"/>
        <v>500</v>
      </c>
      <c r="BD23" s="7">
        <f t="shared" si="109"/>
        <v>0</v>
      </c>
      <c r="BE23" s="7">
        <f t="shared" si="109"/>
        <v>450</v>
      </c>
      <c r="BF23" s="7">
        <f t="shared" si="109"/>
        <v>4500</v>
      </c>
      <c r="BG23" s="7">
        <f t="shared" si="109"/>
        <v>0</v>
      </c>
      <c r="BH23" s="7">
        <f t="shared" si="109"/>
        <v>0</v>
      </c>
      <c r="BI23" s="7">
        <f t="shared" si="109"/>
        <v>0</v>
      </c>
      <c r="BJ23" s="7">
        <f t="shared" si="109"/>
        <v>0</v>
      </c>
      <c r="BK23" s="7"/>
      <c r="BL23" s="7">
        <v>16235</v>
      </c>
      <c r="BM23" s="7">
        <f>BL23/1000/1</f>
        <v>16.234999999999999</v>
      </c>
    </row>
    <row r="24" spans="1:65" x14ac:dyDescent="0.25">
      <c r="A24" s="5" t="s">
        <v>49</v>
      </c>
      <c r="B24" s="5"/>
      <c r="C24" s="5"/>
      <c r="D24" s="5"/>
      <c r="E24" s="5" t="s">
        <v>50</v>
      </c>
      <c r="F24" s="5" t="s">
        <v>9</v>
      </c>
      <c r="G24" s="5">
        <f>SUM(I24:AI24)</f>
        <v>53</v>
      </c>
      <c r="H24" s="5">
        <v>10</v>
      </c>
      <c r="I24" s="5"/>
      <c r="J24" s="5"/>
      <c r="K24" s="5"/>
      <c r="L24" s="5"/>
      <c r="M24" s="5"/>
      <c r="N24" s="5"/>
      <c r="O24" s="5">
        <v>1</v>
      </c>
      <c r="P24" s="5"/>
      <c r="Q24" s="5">
        <v>15</v>
      </c>
      <c r="R24" s="5">
        <v>3</v>
      </c>
      <c r="S24" s="5"/>
      <c r="T24" s="5"/>
      <c r="U24" s="5"/>
      <c r="V24" s="5"/>
      <c r="W24" s="5"/>
      <c r="X24" s="5">
        <v>1</v>
      </c>
      <c r="Y24" s="5">
        <v>1</v>
      </c>
      <c r="Z24" s="5">
        <v>3</v>
      </c>
      <c r="AA24" s="5"/>
      <c r="AB24" s="5">
        <v>1</v>
      </c>
      <c r="AC24" s="5"/>
      <c r="AD24" s="5">
        <v>23</v>
      </c>
      <c r="AE24" s="5">
        <v>1</v>
      </c>
      <c r="AF24" s="5"/>
      <c r="AG24" s="5"/>
      <c r="AH24" s="5"/>
      <c r="AI24" s="5">
        <v>4</v>
      </c>
      <c r="AJ24" s="5"/>
      <c r="AK24" s="5"/>
      <c r="AL24" s="5"/>
      <c r="AM24" s="5"/>
      <c r="AN24" s="5"/>
      <c r="AO24" s="5"/>
      <c r="AP24" s="5">
        <v>30</v>
      </c>
      <c r="AQ24" s="5"/>
      <c r="AR24" s="5">
        <v>75</v>
      </c>
      <c r="AS24" s="5">
        <v>90</v>
      </c>
      <c r="AT24" s="5"/>
      <c r="AU24" s="5"/>
      <c r="AV24" s="5"/>
      <c r="AW24" s="5"/>
      <c r="AX24" s="5"/>
      <c r="AY24" s="5">
        <v>40</v>
      </c>
      <c r="AZ24" s="5">
        <v>5</v>
      </c>
      <c r="BA24" s="5">
        <v>15</v>
      </c>
      <c r="BB24" s="5"/>
      <c r="BC24" s="5">
        <v>100</v>
      </c>
      <c r="BD24" s="5"/>
      <c r="BE24" s="5">
        <v>450</v>
      </c>
      <c r="BF24" s="5">
        <v>300</v>
      </c>
      <c r="BG24" s="5"/>
      <c r="BH24" s="5"/>
      <c r="BI24" s="5"/>
      <c r="BJ24" s="5">
        <v>12</v>
      </c>
      <c r="BK24" s="5" t="s">
        <v>52</v>
      </c>
      <c r="BL24" s="5">
        <v>1117</v>
      </c>
      <c r="BM24" s="5"/>
    </row>
    <row r="25" spans="1:65" x14ac:dyDescent="0.25">
      <c r="A25" s="5" t="s">
        <v>49</v>
      </c>
      <c r="B25" s="5"/>
      <c r="C25" s="5"/>
      <c r="D25" s="5"/>
      <c r="E25" s="5" t="s">
        <v>51</v>
      </c>
      <c r="F25" s="5" t="s">
        <v>9</v>
      </c>
      <c r="G25" s="5">
        <f>SUM(I25:AI25)</f>
        <v>26</v>
      </c>
      <c r="H25" s="5">
        <v>5</v>
      </c>
      <c r="I25" s="5"/>
      <c r="J25" s="5"/>
      <c r="K25" s="5"/>
      <c r="L25" s="5"/>
      <c r="M25" s="5"/>
      <c r="N25" s="5"/>
      <c r="O25" s="5">
        <v>1</v>
      </c>
      <c r="P25" s="5"/>
      <c r="Q25" s="5">
        <v>1</v>
      </c>
      <c r="R25" s="5"/>
      <c r="S25" s="5"/>
      <c r="T25" s="5"/>
      <c r="U25" s="5"/>
      <c r="V25" s="5">
        <v>2</v>
      </c>
      <c r="W25" s="5">
        <v>1</v>
      </c>
      <c r="X25" s="5"/>
      <c r="Y25" s="5"/>
      <c r="Z25" s="5"/>
      <c r="AA25" s="5"/>
      <c r="AB25" s="5"/>
      <c r="AC25" s="5"/>
      <c r="AD25" s="5">
        <v>21</v>
      </c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>
        <v>40</v>
      </c>
      <c r="AQ25" s="5"/>
      <c r="AR25" s="5">
        <v>5</v>
      </c>
      <c r="AS25" s="5"/>
      <c r="AT25" s="5"/>
      <c r="AU25" s="5"/>
      <c r="AV25" s="5"/>
      <c r="AW25" s="5">
        <v>1000</v>
      </c>
      <c r="AX25" s="5">
        <v>5</v>
      </c>
      <c r="AY25" s="5"/>
      <c r="AZ25" s="5"/>
      <c r="BA25" s="5"/>
      <c r="BB25" s="5"/>
      <c r="BC25" s="5"/>
      <c r="BD25" s="5"/>
      <c r="BE25" s="5">
        <v>220</v>
      </c>
      <c r="BF25" s="5"/>
      <c r="BG25" s="5"/>
      <c r="BH25" s="5"/>
      <c r="BI25" s="5"/>
      <c r="BJ25" s="5"/>
      <c r="BK25" s="5" t="s">
        <v>53</v>
      </c>
      <c r="BL25" s="5">
        <v>1270</v>
      </c>
      <c r="BM25" s="5"/>
    </row>
    <row r="26" spans="1:65" x14ac:dyDescent="0.25">
      <c r="A26" s="7" t="s">
        <v>49</v>
      </c>
      <c r="B26" s="7" t="s">
        <v>247</v>
      </c>
      <c r="C26" s="7" t="s">
        <v>248</v>
      </c>
      <c r="D26" s="15">
        <v>45523</v>
      </c>
      <c r="E26" s="7" t="s">
        <v>10</v>
      </c>
      <c r="F26" s="7"/>
      <c r="G26" s="7"/>
      <c r="H26" s="7"/>
      <c r="I26" s="7">
        <f>SUM(I24:I25)</f>
        <v>0</v>
      </c>
      <c r="J26" s="7">
        <f t="shared" ref="J26:BJ26" si="110">SUM(J24:J25)</f>
        <v>0</v>
      </c>
      <c r="K26" s="7">
        <f t="shared" si="110"/>
        <v>0</v>
      </c>
      <c r="L26" s="7">
        <f t="shared" si="110"/>
        <v>0</v>
      </c>
      <c r="M26" s="7">
        <f t="shared" si="110"/>
        <v>0</v>
      </c>
      <c r="N26" s="7">
        <f t="shared" si="110"/>
        <v>0</v>
      </c>
      <c r="O26" s="7">
        <f t="shared" si="110"/>
        <v>2</v>
      </c>
      <c r="P26" s="7">
        <f t="shared" si="110"/>
        <v>0</v>
      </c>
      <c r="Q26" s="7">
        <f t="shared" si="110"/>
        <v>16</v>
      </c>
      <c r="R26" s="7">
        <f t="shared" si="110"/>
        <v>3</v>
      </c>
      <c r="S26" s="7">
        <f t="shared" si="110"/>
        <v>0</v>
      </c>
      <c r="T26" s="7">
        <f t="shared" si="110"/>
        <v>0</v>
      </c>
      <c r="U26" s="7">
        <f t="shared" si="110"/>
        <v>0</v>
      </c>
      <c r="V26" s="7">
        <f t="shared" si="110"/>
        <v>2</v>
      </c>
      <c r="W26" s="7">
        <f t="shared" si="110"/>
        <v>1</v>
      </c>
      <c r="X26" s="7">
        <f t="shared" si="110"/>
        <v>1</v>
      </c>
      <c r="Y26" s="7">
        <f t="shared" si="110"/>
        <v>1</v>
      </c>
      <c r="Z26" s="7">
        <f t="shared" si="110"/>
        <v>3</v>
      </c>
      <c r="AA26" s="7">
        <f t="shared" si="110"/>
        <v>0</v>
      </c>
      <c r="AB26" s="7">
        <f t="shared" si="110"/>
        <v>1</v>
      </c>
      <c r="AC26" s="7">
        <f t="shared" si="110"/>
        <v>0</v>
      </c>
      <c r="AD26" s="7">
        <f t="shared" si="110"/>
        <v>44</v>
      </c>
      <c r="AE26" s="7">
        <f t="shared" si="110"/>
        <v>1</v>
      </c>
      <c r="AF26" s="7">
        <f t="shared" si="110"/>
        <v>0</v>
      </c>
      <c r="AG26" s="7">
        <f t="shared" si="110"/>
        <v>0</v>
      </c>
      <c r="AH26" s="7">
        <f t="shared" si="110"/>
        <v>0</v>
      </c>
      <c r="AI26" s="7">
        <f t="shared" si="110"/>
        <v>4</v>
      </c>
      <c r="AJ26" s="7">
        <f t="shared" si="110"/>
        <v>0</v>
      </c>
      <c r="AK26" s="7">
        <f t="shared" si="110"/>
        <v>0</v>
      </c>
      <c r="AL26" s="7">
        <f t="shared" si="110"/>
        <v>0</v>
      </c>
      <c r="AM26" s="7">
        <f t="shared" si="110"/>
        <v>0</v>
      </c>
      <c r="AN26" s="7">
        <f t="shared" si="110"/>
        <v>0</v>
      </c>
      <c r="AO26" s="7">
        <f t="shared" si="110"/>
        <v>0</v>
      </c>
      <c r="AP26" s="7">
        <f t="shared" si="110"/>
        <v>70</v>
      </c>
      <c r="AQ26" s="7">
        <f t="shared" si="110"/>
        <v>0</v>
      </c>
      <c r="AR26" s="7">
        <f t="shared" si="110"/>
        <v>80</v>
      </c>
      <c r="AS26" s="7">
        <f t="shared" si="110"/>
        <v>90</v>
      </c>
      <c r="AT26" s="7">
        <f t="shared" si="110"/>
        <v>0</v>
      </c>
      <c r="AU26" s="7">
        <f t="shared" si="110"/>
        <v>0</v>
      </c>
      <c r="AV26" s="7">
        <f t="shared" si="110"/>
        <v>0</v>
      </c>
      <c r="AW26" s="7">
        <f t="shared" si="110"/>
        <v>1000</v>
      </c>
      <c r="AX26" s="7">
        <f t="shared" si="110"/>
        <v>5</v>
      </c>
      <c r="AY26" s="7">
        <f t="shared" si="110"/>
        <v>40</v>
      </c>
      <c r="AZ26" s="7">
        <f t="shared" si="110"/>
        <v>5</v>
      </c>
      <c r="BA26" s="7">
        <f t="shared" si="110"/>
        <v>15</v>
      </c>
      <c r="BB26" s="7">
        <f t="shared" si="110"/>
        <v>0</v>
      </c>
      <c r="BC26" s="7">
        <f t="shared" si="110"/>
        <v>100</v>
      </c>
      <c r="BD26" s="7">
        <f t="shared" si="110"/>
        <v>0</v>
      </c>
      <c r="BE26" s="7">
        <f t="shared" si="110"/>
        <v>670</v>
      </c>
      <c r="BF26" s="7">
        <f t="shared" si="110"/>
        <v>300</v>
      </c>
      <c r="BG26" s="7">
        <f t="shared" si="110"/>
        <v>0</v>
      </c>
      <c r="BH26" s="7">
        <f t="shared" si="110"/>
        <v>0</v>
      </c>
      <c r="BI26" s="7">
        <f t="shared" si="110"/>
        <v>0</v>
      </c>
      <c r="BJ26" s="7">
        <f t="shared" si="110"/>
        <v>12</v>
      </c>
      <c r="BK26" s="7"/>
      <c r="BL26" s="7">
        <v>2387</v>
      </c>
      <c r="BM26" s="7">
        <f>BL26/1000/2</f>
        <v>1.1935</v>
      </c>
    </row>
    <row r="27" spans="1:65" x14ac:dyDescent="0.25">
      <c r="A27" s="5" t="s">
        <v>54</v>
      </c>
      <c r="B27" s="5"/>
      <c r="C27" s="5"/>
      <c r="D27" s="5"/>
      <c r="E27" s="5" t="s">
        <v>55</v>
      </c>
      <c r="F27" s="5" t="s">
        <v>9</v>
      </c>
      <c r="G27" s="5">
        <v>0</v>
      </c>
      <c r="H27" s="5"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>
        <v>0</v>
      </c>
      <c r="BM27" s="5"/>
    </row>
    <row r="28" spans="1:65" x14ac:dyDescent="0.25">
      <c r="A28" s="7" t="s">
        <v>54</v>
      </c>
      <c r="B28" s="7" t="s">
        <v>249</v>
      </c>
      <c r="C28" s="7" t="s">
        <v>250</v>
      </c>
      <c r="D28" s="15">
        <v>45524</v>
      </c>
      <c r="E28" s="7" t="s">
        <v>10</v>
      </c>
      <c r="F28" s="7"/>
      <c r="G28" s="7"/>
      <c r="H28" s="7"/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/>
      <c r="BL28" s="7">
        <v>0</v>
      </c>
      <c r="BM28" s="7">
        <v>0</v>
      </c>
    </row>
    <row r="29" spans="1:65" x14ac:dyDescent="0.25">
      <c r="A29" s="5" t="s">
        <v>56</v>
      </c>
      <c r="B29" s="5"/>
      <c r="C29" s="5"/>
      <c r="D29" s="5"/>
      <c r="E29" s="5" t="s">
        <v>57</v>
      </c>
      <c r="F29" s="5" t="s">
        <v>9</v>
      </c>
      <c r="G29" s="5">
        <f>SUM(I29:AI29)</f>
        <v>28</v>
      </c>
      <c r="H29" s="5">
        <v>12</v>
      </c>
      <c r="I29" s="5"/>
      <c r="J29" s="5">
        <v>4</v>
      </c>
      <c r="K29" s="5"/>
      <c r="L29" s="5"/>
      <c r="M29" s="5">
        <v>1</v>
      </c>
      <c r="N29" s="5">
        <v>1</v>
      </c>
      <c r="O29" s="5">
        <v>3</v>
      </c>
      <c r="P29" s="5">
        <v>1</v>
      </c>
      <c r="Q29" s="5">
        <v>1</v>
      </c>
      <c r="R29" s="5">
        <v>1</v>
      </c>
      <c r="S29" s="5"/>
      <c r="T29" s="5"/>
      <c r="U29" s="5"/>
      <c r="V29" s="5"/>
      <c r="W29" s="5"/>
      <c r="X29" s="5"/>
      <c r="Y29" s="5">
        <v>1</v>
      </c>
      <c r="Z29" s="5"/>
      <c r="AA29" s="5">
        <v>2</v>
      </c>
      <c r="AB29" s="5">
        <v>1</v>
      </c>
      <c r="AC29" s="5"/>
      <c r="AD29" s="5">
        <v>10</v>
      </c>
      <c r="AE29" s="5">
        <v>2</v>
      </c>
      <c r="AF29" s="5"/>
      <c r="AG29" s="5"/>
      <c r="AH29" s="5"/>
      <c r="AI29" s="5"/>
      <c r="AJ29" s="5"/>
      <c r="AK29" s="5">
        <v>60</v>
      </c>
      <c r="AL29" s="5"/>
      <c r="AM29" s="5"/>
      <c r="AN29" s="5">
        <v>20</v>
      </c>
      <c r="AO29" s="5">
        <v>800</v>
      </c>
      <c r="AP29" s="5">
        <v>60</v>
      </c>
      <c r="AQ29" s="5">
        <v>100</v>
      </c>
      <c r="AR29" s="5">
        <v>10</v>
      </c>
      <c r="AS29" s="5">
        <v>20</v>
      </c>
      <c r="AT29" s="5"/>
      <c r="AU29" s="5"/>
      <c r="AV29" s="5"/>
      <c r="AW29" s="5"/>
      <c r="AX29" s="5"/>
      <c r="AY29" s="5"/>
      <c r="AZ29" s="5">
        <v>800</v>
      </c>
      <c r="BA29" s="5"/>
      <c r="BB29" s="5">
        <v>7</v>
      </c>
      <c r="BC29" s="5">
        <v>100</v>
      </c>
      <c r="BD29" s="5"/>
      <c r="BE29" s="5">
        <v>90</v>
      </c>
      <c r="BF29" s="5">
        <v>120</v>
      </c>
      <c r="BG29" s="5"/>
      <c r="BH29" s="5"/>
      <c r="BI29" s="5"/>
      <c r="BJ29" s="5"/>
      <c r="BK29" s="5" t="s">
        <v>58</v>
      </c>
      <c r="BL29" s="5">
        <v>2187</v>
      </c>
      <c r="BM29" s="5"/>
    </row>
    <row r="30" spans="1:65" x14ac:dyDescent="0.25">
      <c r="A30" s="5" t="s">
        <v>56</v>
      </c>
      <c r="B30" s="5"/>
      <c r="C30" s="5"/>
      <c r="D30" s="5"/>
      <c r="E30" s="5" t="s">
        <v>59</v>
      </c>
      <c r="F30" s="5" t="s">
        <v>9</v>
      </c>
      <c r="G30" s="5">
        <f>SUM(I30:AI30)</f>
        <v>60</v>
      </c>
      <c r="H30" s="5">
        <v>11</v>
      </c>
      <c r="I30" s="5"/>
      <c r="J30" s="5">
        <v>3</v>
      </c>
      <c r="K30" s="5"/>
      <c r="L30" s="5"/>
      <c r="M30" s="5">
        <v>4</v>
      </c>
      <c r="N30" s="5"/>
      <c r="O30" s="5">
        <v>2</v>
      </c>
      <c r="P30" s="5">
        <v>1</v>
      </c>
      <c r="Q30" s="5"/>
      <c r="R30" s="5">
        <v>1</v>
      </c>
      <c r="S30" s="5"/>
      <c r="T30" s="5"/>
      <c r="U30" s="5"/>
      <c r="V30" s="5">
        <v>1</v>
      </c>
      <c r="W30" s="5"/>
      <c r="X30" s="5"/>
      <c r="Y30" s="5">
        <v>21</v>
      </c>
      <c r="Z30" s="5"/>
      <c r="AA30" s="5"/>
      <c r="AB30" s="5">
        <v>1</v>
      </c>
      <c r="AC30" s="5"/>
      <c r="AD30" s="5">
        <v>13</v>
      </c>
      <c r="AE30" s="5">
        <v>3</v>
      </c>
      <c r="AF30" s="5"/>
      <c r="AG30" s="5"/>
      <c r="AH30" s="5"/>
      <c r="AI30" s="5">
        <v>10</v>
      </c>
      <c r="AJ30" s="5"/>
      <c r="AK30" s="5">
        <v>45</v>
      </c>
      <c r="AL30" s="5"/>
      <c r="AM30" s="5"/>
      <c r="AN30" s="5">
        <v>80</v>
      </c>
      <c r="AO30" s="5"/>
      <c r="AP30" s="5">
        <v>100</v>
      </c>
      <c r="AQ30" s="5">
        <v>5000</v>
      </c>
      <c r="AR30" s="5"/>
      <c r="AS30" s="5">
        <v>20</v>
      </c>
      <c r="AT30" s="5"/>
      <c r="AU30" s="5"/>
      <c r="AV30" s="5"/>
      <c r="AW30" s="5">
        <v>50</v>
      </c>
      <c r="AX30" s="5"/>
      <c r="AY30" s="5"/>
      <c r="AZ30" s="5">
        <v>6070</v>
      </c>
      <c r="BA30" s="5"/>
      <c r="BB30" s="5"/>
      <c r="BC30" s="5">
        <v>150</v>
      </c>
      <c r="BD30" s="5"/>
      <c r="BE30" s="5">
        <v>250</v>
      </c>
      <c r="BF30" s="5">
        <v>300</v>
      </c>
      <c r="BG30" s="5"/>
      <c r="BH30" s="5"/>
      <c r="BI30" s="5"/>
      <c r="BJ30" s="5">
        <v>30</v>
      </c>
      <c r="BK30" s="5" t="s">
        <v>60</v>
      </c>
      <c r="BL30" s="5">
        <v>12095</v>
      </c>
      <c r="BM30" s="5"/>
    </row>
    <row r="31" spans="1:65" x14ac:dyDescent="0.25">
      <c r="A31" s="7" t="s">
        <v>56</v>
      </c>
      <c r="B31" s="7" t="s">
        <v>251</v>
      </c>
      <c r="C31" s="7" t="s">
        <v>252</v>
      </c>
      <c r="D31" s="15">
        <v>45524</v>
      </c>
      <c r="E31" s="7" t="s">
        <v>10</v>
      </c>
      <c r="F31" s="7"/>
      <c r="G31" s="7"/>
      <c r="H31" s="7"/>
      <c r="I31" s="7">
        <f>SUM(I29:I30)</f>
        <v>0</v>
      </c>
      <c r="J31" s="7">
        <f t="shared" ref="J31:BJ31" si="111">SUM(J29:J30)</f>
        <v>7</v>
      </c>
      <c r="K31" s="7">
        <f t="shared" si="111"/>
        <v>0</v>
      </c>
      <c r="L31" s="7">
        <f t="shared" si="111"/>
        <v>0</v>
      </c>
      <c r="M31" s="7">
        <f t="shared" si="111"/>
        <v>5</v>
      </c>
      <c r="N31" s="7">
        <f t="shared" si="111"/>
        <v>1</v>
      </c>
      <c r="O31" s="7">
        <f t="shared" si="111"/>
        <v>5</v>
      </c>
      <c r="P31" s="7">
        <f t="shared" si="111"/>
        <v>2</v>
      </c>
      <c r="Q31" s="7">
        <f t="shared" si="111"/>
        <v>1</v>
      </c>
      <c r="R31" s="7">
        <f t="shared" si="111"/>
        <v>2</v>
      </c>
      <c r="S31" s="7">
        <f t="shared" si="111"/>
        <v>0</v>
      </c>
      <c r="T31" s="7">
        <f t="shared" si="111"/>
        <v>0</v>
      </c>
      <c r="U31" s="7">
        <f t="shared" si="111"/>
        <v>0</v>
      </c>
      <c r="V31" s="7">
        <f t="shared" si="111"/>
        <v>1</v>
      </c>
      <c r="W31" s="7">
        <f t="shared" si="111"/>
        <v>0</v>
      </c>
      <c r="X31" s="7">
        <f t="shared" si="111"/>
        <v>0</v>
      </c>
      <c r="Y31" s="7">
        <f t="shared" si="111"/>
        <v>22</v>
      </c>
      <c r="Z31" s="7">
        <f t="shared" si="111"/>
        <v>0</v>
      </c>
      <c r="AA31" s="7">
        <f t="shared" si="111"/>
        <v>2</v>
      </c>
      <c r="AB31" s="7">
        <f t="shared" si="111"/>
        <v>2</v>
      </c>
      <c r="AC31" s="7">
        <f t="shared" si="111"/>
        <v>0</v>
      </c>
      <c r="AD31" s="7">
        <f t="shared" si="111"/>
        <v>23</v>
      </c>
      <c r="AE31" s="7">
        <f t="shared" si="111"/>
        <v>5</v>
      </c>
      <c r="AF31" s="7">
        <f t="shared" si="111"/>
        <v>0</v>
      </c>
      <c r="AG31" s="7">
        <f t="shared" si="111"/>
        <v>0</v>
      </c>
      <c r="AH31" s="7">
        <f t="shared" si="111"/>
        <v>0</v>
      </c>
      <c r="AI31" s="7">
        <f t="shared" si="111"/>
        <v>10</v>
      </c>
      <c r="AJ31" s="7">
        <f t="shared" si="111"/>
        <v>0</v>
      </c>
      <c r="AK31" s="7">
        <f t="shared" si="111"/>
        <v>105</v>
      </c>
      <c r="AL31" s="7">
        <f t="shared" si="111"/>
        <v>0</v>
      </c>
      <c r="AM31" s="7">
        <f t="shared" si="111"/>
        <v>0</v>
      </c>
      <c r="AN31" s="7">
        <f t="shared" si="111"/>
        <v>100</v>
      </c>
      <c r="AO31" s="7">
        <f t="shared" si="111"/>
        <v>800</v>
      </c>
      <c r="AP31" s="7">
        <f t="shared" si="111"/>
        <v>160</v>
      </c>
      <c r="AQ31" s="7">
        <f t="shared" si="111"/>
        <v>5100</v>
      </c>
      <c r="AR31" s="7">
        <f t="shared" si="111"/>
        <v>10</v>
      </c>
      <c r="AS31" s="7">
        <f t="shared" si="111"/>
        <v>40</v>
      </c>
      <c r="AT31" s="7">
        <f t="shared" si="111"/>
        <v>0</v>
      </c>
      <c r="AU31" s="7">
        <f t="shared" si="111"/>
        <v>0</v>
      </c>
      <c r="AV31" s="7">
        <f t="shared" si="111"/>
        <v>0</v>
      </c>
      <c r="AW31" s="7">
        <f t="shared" si="111"/>
        <v>50</v>
      </c>
      <c r="AX31" s="7">
        <f t="shared" si="111"/>
        <v>0</v>
      </c>
      <c r="AY31" s="7">
        <f t="shared" si="111"/>
        <v>0</v>
      </c>
      <c r="AZ31" s="7">
        <f t="shared" si="111"/>
        <v>6870</v>
      </c>
      <c r="BA31" s="7">
        <f t="shared" si="111"/>
        <v>0</v>
      </c>
      <c r="BB31" s="7">
        <f t="shared" si="111"/>
        <v>7</v>
      </c>
      <c r="BC31" s="7">
        <f t="shared" si="111"/>
        <v>250</v>
      </c>
      <c r="BD31" s="7">
        <f t="shared" si="111"/>
        <v>0</v>
      </c>
      <c r="BE31" s="7">
        <f t="shared" si="111"/>
        <v>340</v>
      </c>
      <c r="BF31" s="7">
        <f t="shared" si="111"/>
        <v>420</v>
      </c>
      <c r="BG31" s="7">
        <f t="shared" si="111"/>
        <v>0</v>
      </c>
      <c r="BH31" s="7">
        <f t="shared" si="111"/>
        <v>0</v>
      </c>
      <c r="BI31" s="7">
        <f t="shared" si="111"/>
        <v>0</v>
      </c>
      <c r="BJ31" s="7">
        <f t="shared" si="111"/>
        <v>30</v>
      </c>
      <c r="BK31" s="7"/>
      <c r="BL31" s="7">
        <v>14282</v>
      </c>
      <c r="BM31" s="7">
        <f>BL31/1000/2</f>
        <v>7.141</v>
      </c>
    </row>
    <row r="32" spans="1:65" x14ac:dyDescent="0.25">
      <c r="A32" s="5" t="s">
        <v>61</v>
      </c>
      <c r="B32" s="5"/>
      <c r="C32" s="5"/>
      <c r="D32" s="5"/>
      <c r="E32" s="5" t="s">
        <v>62</v>
      </c>
      <c r="F32" s="5" t="s">
        <v>9</v>
      </c>
      <c r="G32" s="5">
        <f>SUM(H32:AI32)</f>
        <v>8</v>
      </c>
      <c r="H32" s="5">
        <v>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>
        <v>2</v>
      </c>
      <c r="AA32" s="5"/>
      <c r="AB32" s="5"/>
      <c r="AC32" s="5"/>
      <c r="AD32" s="5">
        <v>2</v>
      </c>
      <c r="AE32" s="5"/>
      <c r="AF32" s="5">
        <v>1</v>
      </c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>
        <v>5</v>
      </c>
      <c r="BB32" s="5"/>
      <c r="BC32" s="5"/>
      <c r="BD32" s="5"/>
      <c r="BE32" s="5">
        <v>10</v>
      </c>
      <c r="BF32" s="5"/>
      <c r="BG32" s="5">
        <v>5</v>
      </c>
      <c r="BH32" s="5"/>
      <c r="BI32" s="5"/>
      <c r="BJ32" s="5"/>
      <c r="BK32" s="5" t="s">
        <v>68</v>
      </c>
      <c r="BL32" s="5">
        <v>20</v>
      </c>
      <c r="BM32" s="5"/>
    </row>
    <row r="33" spans="1:65" x14ac:dyDescent="0.25">
      <c r="A33" s="5" t="s">
        <v>61</v>
      </c>
      <c r="B33" s="5"/>
      <c r="C33" s="5"/>
      <c r="D33" s="5"/>
      <c r="E33" s="5" t="s">
        <v>63</v>
      </c>
      <c r="F33" s="5" t="s">
        <v>9</v>
      </c>
      <c r="G33" s="5">
        <f>SUM(H33:AI33)</f>
        <v>40</v>
      </c>
      <c r="H33" s="5">
        <v>5</v>
      </c>
      <c r="I33" s="5"/>
      <c r="J33" s="5"/>
      <c r="K33" s="5"/>
      <c r="L33" s="5"/>
      <c r="M33" s="5"/>
      <c r="N33" s="5"/>
      <c r="O33" s="5"/>
      <c r="P33" s="5"/>
      <c r="Q33" s="5">
        <v>4</v>
      </c>
      <c r="R33" s="5"/>
      <c r="S33" s="5"/>
      <c r="T33" s="5"/>
      <c r="U33" s="5"/>
      <c r="V33" s="5">
        <v>2</v>
      </c>
      <c r="W33" s="5"/>
      <c r="X33" s="5"/>
      <c r="Y33" s="5"/>
      <c r="Z33" s="5">
        <v>2</v>
      </c>
      <c r="AA33" s="5"/>
      <c r="AB33" s="5"/>
      <c r="AC33" s="5"/>
      <c r="AD33" s="5">
        <v>16</v>
      </c>
      <c r="AE33" s="5"/>
      <c r="AF33" s="5"/>
      <c r="AG33" s="5"/>
      <c r="AH33" s="5"/>
      <c r="AI33" s="5">
        <v>11</v>
      </c>
      <c r="AJ33" s="5"/>
      <c r="AK33" s="5"/>
      <c r="AL33" s="5"/>
      <c r="AM33" s="5"/>
      <c r="AN33" s="5"/>
      <c r="AO33" s="5"/>
      <c r="AP33" s="5"/>
      <c r="AQ33" s="5"/>
      <c r="AR33" s="5">
        <v>20</v>
      </c>
      <c r="AS33" s="5"/>
      <c r="AT33" s="5"/>
      <c r="AU33" s="5"/>
      <c r="AV33" s="5"/>
      <c r="AW33" s="5">
        <v>5</v>
      </c>
      <c r="AX33" s="5"/>
      <c r="AY33" s="5"/>
      <c r="AZ33" s="5"/>
      <c r="BA33" s="5">
        <v>5</v>
      </c>
      <c r="BB33" s="5"/>
      <c r="BC33" s="5"/>
      <c r="BD33" s="5"/>
      <c r="BE33" s="5">
        <v>60</v>
      </c>
      <c r="BF33" s="5"/>
      <c r="BG33" s="5"/>
      <c r="BH33" s="5"/>
      <c r="BI33" s="5"/>
      <c r="BJ33" s="5">
        <v>20</v>
      </c>
      <c r="BK33" s="5" t="s">
        <v>69</v>
      </c>
      <c r="BL33" s="5">
        <v>110</v>
      </c>
      <c r="BM33" s="5"/>
    </row>
    <row r="34" spans="1:65" x14ac:dyDescent="0.25">
      <c r="A34" s="5" t="s">
        <v>61</v>
      </c>
      <c r="B34" s="5"/>
      <c r="C34" s="5"/>
      <c r="D34" s="5"/>
      <c r="E34" s="5" t="s">
        <v>64</v>
      </c>
      <c r="F34" s="5" t="s">
        <v>9</v>
      </c>
      <c r="G34" s="5">
        <f>SUM(H34:AI34)</f>
        <v>30</v>
      </c>
      <c r="H34" s="5">
        <v>6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2</v>
      </c>
      <c r="W34" s="5">
        <v>3</v>
      </c>
      <c r="X34" s="5"/>
      <c r="Y34" s="5"/>
      <c r="Z34" s="5">
        <v>3</v>
      </c>
      <c r="AA34" s="5"/>
      <c r="AB34" s="5">
        <v>1</v>
      </c>
      <c r="AC34" s="5">
        <v>1</v>
      </c>
      <c r="AD34" s="5">
        <v>14</v>
      </c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>
        <v>25</v>
      </c>
      <c r="AX34" s="5">
        <v>5</v>
      </c>
      <c r="AY34" s="5"/>
      <c r="AZ34" s="5"/>
      <c r="BA34" s="5">
        <v>7</v>
      </c>
      <c r="BB34" s="5"/>
      <c r="BC34" s="5">
        <v>100</v>
      </c>
      <c r="BD34" s="5">
        <v>10</v>
      </c>
      <c r="BE34" s="10">
        <v>200</v>
      </c>
      <c r="BG34" s="5"/>
      <c r="BH34" s="5"/>
      <c r="BI34" s="5"/>
      <c r="BJ34" s="5"/>
      <c r="BK34" s="5" t="s">
        <v>70</v>
      </c>
      <c r="BL34" s="5">
        <v>347</v>
      </c>
      <c r="BM34" s="5"/>
    </row>
    <row r="35" spans="1:65" x14ac:dyDescent="0.25">
      <c r="A35" s="5" t="s">
        <v>61</v>
      </c>
      <c r="B35" s="5"/>
      <c r="C35" s="5"/>
      <c r="D35" s="5"/>
      <c r="E35" s="5" t="s">
        <v>65</v>
      </c>
      <c r="F35" s="5" t="s">
        <v>9</v>
      </c>
      <c r="G35" s="5">
        <f>SUM(H35:AI35)</f>
        <v>16</v>
      </c>
      <c r="H35" s="5">
        <v>4</v>
      </c>
      <c r="I35" s="5"/>
      <c r="J35" s="5"/>
      <c r="K35" s="5"/>
      <c r="L35" s="5"/>
      <c r="M35" s="5"/>
      <c r="N35" s="5"/>
      <c r="O35" s="5"/>
      <c r="P35" s="5"/>
      <c r="Q35" s="5">
        <v>1</v>
      </c>
      <c r="R35" s="5"/>
      <c r="S35" s="5"/>
      <c r="T35" s="5"/>
      <c r="U35" s="5"/>
      <c r="V35" s="5"/>
      <c r="W35" s="5">
        <v>5</v>
      </c>
      <c r="X35" s="5"/>
      <c r="Y35" s="5"/>
      <c r="Z35" s="5"/>
      <c r="AA35" s="5"/>
      <c r="AB35" s="5"/>
      <c r="AC35" s="5"/>
      <c r="AD35" s="5">
        <v>5</v>
      </c>
      <c r="AE35" s="5"/>
      <c r="AF35" s="5"/>
      <c r="AG35" s="5"/>
      <c r="AH35" s="5"/>
      <c r="AI35" s="5">
        <v>1</v>
      </c>
      <c r="AJ35" s="5"/>
      <c r="AK35" s="5"/>
      <c r="AL35" s="5"/>
      <c r="AM35" s="5"/>
      <c r="AN35" s="5"/>
      <c r="AO35" s="5"/>
      <c r="AP35" s="5"/>
      <c r="AQ35" s="5"/>
      <c r="AR35" s="5">
        <v>5</v>
      </c>
      <c r="AS35" s="5"/>
      <c r="AT35" s="5"/>
      <c r="AU35" s="5"/>
      <c r="AV35" s="5"/>
      <c r="AW35" s="5"/>
      <c r="AX35" s="5">
        <v>5</v>
      </c>
      <c r="AY35" s="5"/>
      <c r="AZ35" s="5"/>
      <c r="BA35" s="5"/>
      <c r="BB35" s="5"/>
      <c r="BC35" s="5"/>
      <c r="BD35" s="5"/>
      <c r="BE35" s="5">
        <v>6</v>
      </c>
      <c r="BF35" s="5"/>
      <c r="BG35" s="5"/>
      <c r="BH35" s="5"/>
      <c r="BI35" s="5"/>
      <c r="BJ35" s="5">
        <v>1</v>
      </c>
      <c r="BK35" s="5" t="s">
        <v>71</v>
      </c>
      <c r="BL35" s="5">
        <v>17</v>
      </c>
      <c r="BM35" s="5"/>
    </row>
    <row r="36" spans="1:65" x14ac:dyDescent="0.25">
      <c r="A36" s="7" t="s">
        <v>61</v>
      </c>
      <c r="B36" s="7" t="s">
        <v>253</v>
      </c>
      <c r="C36" s="7" t="s">
        <v>254</v>
      </c>
      <c r="D36" s="15">
        <v>45524</v>
      </c>
      <c r="E36" s="7" t="s">
        <v>10</v>
      </c>
      <c r="F36" s="7"/>
      <c r="G36" s="7"/>
      <c r="H36" s="7"/>
      <c r="I36" s="7">
        <f>SUM(I32:I35)</f>
        <v>0</v>
      </c>
      <c r="J36" s="7">
        <f t="shared" ref="J36:BJ36" si="112">SUM(J32:J35)</f>
        <v>0</v>
      </c>
      <c r="K36" s="7">
        <f t="shared" si="112"/>
        <v>0</v>
      </c>
      <c r="L36" s="7">
        <f t="shared" si="112"/>
        <v>0</v>
      </c>
      <c r="M36" s="7">
        <f t="shared" si="112"/>
        <v>0</v>
      </c>
      <c r="N36" s="7">
        <f t="shared" si="112"/>
        <v>0</v>
      </c>
      <c r="O36" s="7">
        <f t="shared" si="112"/>
        <v>0</v>
      </c>
      <c r="P36" s="7">
        <f t="shared" si="112"/>
        <v>0</v>
      </c>
      <c r="Q36" s="7">
        <f t="shared" si="112"/>
        <v>5</v>
      </c>
      <c r="R36" s="7">
        <f t="shared" si="112"/>
        <v>0</v>
      </c>
      <c r="S36" s="7">
        <f t="shared" si="112"/>
        <v>0</v>
      </c>
      <c r="T36" s="7">
        <f t="shared" si="112"/>
        <v>0</v>
      </c>
      <c r="U36" s="7">
        <f t="shared" si="112"/>
        <v>0</v>
      </c>
      <c r="V36" s="7">
        <f t="shared" si="112"/>
        <v>4</v>
      </c>
      <c r="W36" s="7">
        <f t="shared" si="112"/>
        <v>8</v>
      </c>
      <c r="X36" s="7">
        <f t="shared" si="112"/>
        <v>0</v>
      </c>
      <c r="Y36" s="7">
        <f t="shared" si="112"/>
        <v>0</v>
      </c>
      <c r="Z36" s="7">
        <f t="shared" si="112"/>
        <v>7</v>
      </c>
      <c r="AA36" s="7">
        <f t="shared" si="112"/>
        <v>0</v>
      </c>
      <c r="AB36" s="7">
        <f t="shared" si="112"/>
        <v>1</v>
      </c>
      <c r="AC36" s="7">
        <f t="shared" si="112"/>
        <v>1</v>
      </c>
      <c r="AD36" s="7">
        <f t="shared" si="112"/>
        <v>37</v>
      </c>
      <c r="AE36" s="7">
        <f t="shared" si="112"/>
        <v>0</v>
      </c>
      <c r="AF36" s="7">
        <f t="shared" si="112"/>
        <v>1</v>
      </c>
      <c r="AG36" s="7">
        <f t="shared" si="112"/>
        <v>0</v>
      </c>
      <c r="AH36" s="7">
        <f t="shared" si="112"/>
        <v>0</v>
      </c>
      <c r="AI36" s="7">
        <f t="shared" si="112"/>
        <v>12</v>
      </c>
      <c r="AJ36" s="7">
        <f t="shared" si="112"/>
        <v>0</v>
      </c>
      <c r="AK36" s="7">
        <f t="shared" si="112"/>
        <v>0</v>
      </c>
      <c r="AL36" s="7">
        <f t="shared" si="112"/>
        <v>0</v>
      </c>
      <c r="AM36" s="7">
        <f t="shared" si="112"/>
        <v>0</v>
      </c>
      <c r="AN36" s="7">
        <f t="shared" si="112"/>
        <v>0</v>
      </c>
      <c r="AO36" s="7">
        <f t="shared" si="112"/>
        <v>0</v>
      </c>
      <c r="AP36" s="7">
        <f t="shared" si="112"/>
        <v>0</v>
      </c>
      <c r="AQ36" s="7">
        <f t="shared" si="112"/>
        <v>0</v>
      </c>
      <c r="AR36" s="7">
        <f t="shared" si="112"/>
        <v>25</v>
      </c>
      <c r="AS36" s="7">
        <f t="shared" si="112"/>
        <v>0</v>
      </c>
      <c r="AT36" s="7">
        <f t="shared" si="112"/>
        <v>0</v>
      </c>
      <c r="AU36" s="7">
        <f t="shared" si="112"/>
        <v>0</v>
      </c>
      <c r="AV36" s="7">
        <f t="shared" si="112"/>
        <v>0</v>
      </c>
      <c r="AW36" s="7">
        <f t="shared" si="112"/>
        <v>30</v>
      </c>
      <c r="AX36" s="7">
        <f t="shared" si="112"/>
        <v>10</v>
      </c>
      <c r="AY36" s="7">
        <f t="shared" si="112"/>
        <v>0</v>
      </c>
      <c r="AZ36" s="7">
        <f t="shared" si="112"/>
        <v>0</v>
      </c>
      <c r="BA36" s="7">
        <f t="shared" si="112"/>
        <v>17</v>
      </c>
      <c r="BB36" s="7">
        <f t="shared" si="112"/>
        <v>0</v>
      </c>
      <c r="BC36" s="7">
        <f t="shared" si="112"/>
        <v>100</v>
      </c>
      <c r="BD36" s="7">
        <f t="shared" si="112"/>
        <v>10</v>
      </c>
      <c r="BE36" s="7">
        <f t="shared" si="112"/>
        <v>276</v>
      </c>
      <c r="BF36" s="7">
        <f t="shared" si="112"/>
        <v>0</v>
      </c>
      <c r="BG36" s="7">
        <f t="shared" si="112"/>
        <v>5</v>
      </c>
      <c r="BH36" s="7">
        <f t="shared" si="112"/>
        <v>0</v>
      </c>
      <c r="BI36" s="7">
        <f t="shared" si="112"/>
        <v>0</v>
      </c>
      <c r="BJ36" s="7">
        <f t="shared" si="112"/>
        <v>21</v>
      </c>
      <c r="BK36" s="7"/>
      <c r="BL36" s="7">
        <v>494</v>
      </c>
      <c r="BM36" s="7">
        <f>BL36/1000/4</f>
        <v>0.1235</v>
      </c>
    </row>
    <row r="37" spans="1:65" x14ac:dyDescent="0.25">
      <c r="A37" s="5" t="s">
        <v>66</v>
      </c>
      <c r="B37" s="5"/>
      <c r="C37" s="5"/>
      <c r="D37" s="5"/>
      <c r="E37" s="5" t="s">
        <v>67</v>
      </c>
      <c r="F37" s="5" t="s">
        <v>9</v>
      </c>
      <c r="G37" s="5">
        <f>SUM(I37:AI37)</f>
        <v>42</v>
      </c>
      <c r="H37" s="5">
        <v>8</v>
      </c>
      <c r="I37" s="5"/>
      <c r="J37" s="5">
        <v>9</v>
      </c>
      <c r="K37" s="5"/>
      <c r="L37" s="5"/>
      <c r="M37" s="5"/>
      <c r="N37" s="5">
        <v>1</v>
      </c>
      <c r="O37" s="5">
        <v>9</v>
      </c>
      <c r="P37" s="5"/>
      <c r="Q37" s="5"/>
      <c r="R37" s="5"/>
      <c r="S37" s="5"/>
      <c r="T37" s="5"/>
      <c r="U37" s="5"/>
      <c r="V37" s="5">
        <v>1</v>
      </c>
      <c r="W37" s="5"/>
      <c r="X37" s="5"/>
      <c r="Y37" s="5">
        <v>7</v>
      </c>
      <c r="Z37" s="5"/>
      <c r="AA37" s="5"/>
      <c r="AB37" s="5">
        <v>2</v>
      </c>
      <c r="AC37" s="5"/>
      <c r="AD37" s="5">
        <v>7</v>
      </c>
      <c r="AE37" s="5">
        <v>6</v>
      </c>
      <c r="AF37" s="5"/>
      <c r="AG37" s="5"/>
      <c r="AH37" s="5"/>
      <c r="AI37" s="5"/>
      <c r="AJ37" s="5"/>
      <c r="AK37" s="5">
        <v>135</v>
      </c>
      <c r="AL37" s="5"/>
      <c r="AM37" s="5"/>
      <c r="AN37" s="5"/>
      <c r="AO37" s="5">
        <v>1000</v>
      </c>
      <c r="AP37" s="5">
        <v>120</v>
      </c>
      <c r="AQ37" s="5"/>
      <c r="AR37" s="5"/>
      <c r="AS37" s="5"/>
      <c r="AT37" s="5"/>
      <c r="AU37" s="5"/>
      <c r="AV37" s="5"/>
      <c r="AW37" s="5">
        <v>1000</v>
      </c>
      <c r="AX37" s="5"/>
      <c r="AY37" s="5"/>
      <c r="AZ37" s="5">
        <v>2415</v>
      </c>
      <c r="BA37" s="5"/>
      <c r="BB37" s="5"/>
      <c r="BC37" s="5">
        <v>300</v>
      </c>
      <c r="BD37" s="5"/>
      <c r="BE37" s="5">
        <v>100</v>
      </c>
      <c r="BF37" s="5">
        <v>3450</v>
      </c>
      <c r="BG37" s="5"/>
      <c r="BH37" s="5"/>
      <c r="BI37" s="5"/>
      <c r="BJ37" s="5"/>
      <c r="BK37" s="5" t="s">
        <v>72</v>
      </c>
      <c r="BL37" s="5">
        <v>8520</v>
      </c>
      <c r="BM37" s="5"/>
    </row>
    <row r="38" spans="1:65" x14ac:dyDescent="0.25">
      <c r="A38" s="7" t="s">
        <v>66</v>
      </c>
      <c r="B38" s="7" t="s">
        <v>255</v>
      </c>
      <c r="C38" s="7" t="s">
        <v>256</v>
      </c>
      <c r="D38" s="15">
        <v>45525</v>
      </c>
      <c r="E38" s="7" t="s">
        <v>10</v>
      </c>
      <c r="F38" s="7"/>
      <c r="G38" s="7"/>
      <c r="H38" s="7"/>
      <c r="I38" s="7">
        <f>SUM(I37)</f>
        <v>0</v>
      </c>
      <c r="J38" s="7">
        <f t="shared" ref="J38:BJ38" si="113">SUM(J37)</f>
        <v>9</v>
      </c>
      <c r="K38" s="7">
        <f t="shared" si="113"/>
        <v>0</v>
      </c>
      <c r="L38" s="7">
        <f t="shared" si="113"/>
        <v>0</v>
      </c>
      <c r="M38" s="7">
        <f t="shared" si="113"/>
        <v>0</v>
      </c>
      <c r="N38" s="7">
        <f t="shared" si="113"/>
        <v>1</v>
      </c>
      <c r="O38" s="7">
        <f t="shared" si="113"/>
        <v>9</v>
      </c>
      <c r="P38" s="7">
        <f t="shared" si="113"/>
        <v>0</v>
      </c>
      <c r="Q38" s="7">
        <f t="shared" si="113"/>
        <v>0</v>
      </c>
      <c r="R38" s="7">
        <f t="shared" si="113"/>
        <v>0</v>
      </c>
      <c r="S38" s="7">
        <f t="shared" si="113"/>
        <v>0</v>
      </c>
      <c r="T38" s="7">
        <f t="shared" si="113"/>
        <v>0</v>
      </c>
      <c r="U38" s="7">
        <f t="shared" si="113"/>
        <v>0</v>
      </c>
      <c r="V38" s="7">
        <f t="shared" si="113"/>
        <v>1</v>
      </c>
      <c r="W38" s="7">
        <f t="shared" si="113"/>
        <v>0</v>
      </c>
      <c r="X38" s="7">
        <f t="shared" si="113"/>
        <v>0</v>
      </c>
      <c r="Y38" s="7">
        <f t="shared" si="113"/>
        <v>7</v>
      </c>
      <c r="Z38" s="7">
        <f t="shared" si="113"/>
        <v>0</v>
      </c>
      <c r="AA38" s="7">
        <f t="shared" si="113"/>
        <v>0</v>
      </c>
      <c r="AB38" s="7">
        <f t="shared" si="113"/>
        <v>2</v>
      </c>
      <c r="AC38" s="7">
        <f t="shared" si="113"/>
        <v>0</v>
      </c>
      <c r="AD38" s="7">
        <f t="shared" si="113"/>
        <v>7</v>
      </c>
      <c r="AE38" s="7">
        <f t="shared" si="113"/>
        <v>6</v>
      </c>
      <c r="AF38" s="7">
        <f t="shared" si="113"/>
        <v>0</v>
      </c>
      <c r="AG38" s="7">
        <f t="shared" si="113"/>
        <v>0</v>
      </c>
      <c r="AH38" s="7">
        <f t="shared" si="113"/>
        <v>0</v>
      </c>
      <c r="AI38" s="7">
        <f t="shared" si="113"/>
        <v>0</v>
      </c>
      <c r="AJ38" s="7">
        <f t="shared" si="113"/>
        <v>0</v>
      </c>
      <c r="AK38" s="7">
        <f t="shared" si="113"/>
        <v>135</v>
      </c>
      <c r="AL38" s="7">
        <f t="shared" si="113"/>
        <v>0</v>
      </c>
      <c r="AM38" s="7">
        <f t="shared" si="113"/>
        <v>0</v>
      </c>
      <c r="AN38" s="7">
        <f t="shared" si="113"/>
        <v>0</v>
      </c>
      <c r="AO38" s="7">
        <f t="shared" si="113"/>
        <v>1000</v>
      </c>
      <c r="AP38" s="7">
        <f t="shared" si="113"/>
        <v>120</v>
      </c>
      <c r="AQ38" s="7">
        <f t="shared" si="113"/>
        <v>0</v>
      </c>
      <c r="AR38" s="7">
        <f t="shared" si="113"/>
        <v>0</v>
      </c>
      <c r="AS38" s="7">
        <f t="shared" si="113"/>
        <v>0</v>
      </c>
      <c r="AT38" s="7">
        <f t="shared" si="113"/>
        <v>0</v>
      </c>
      <c r="AU38" s="7">
        <f t="shared" si="113"/>
        <v>0</v>
      </c>
      <c r="AV38" s="7">
        <f t="shared" si="113"/>
        <v>0</v>
      </c>
      <c r="AW38" s="7">
        <f t="shared" si="113"/>
        <v>1000</v>
      </c>
      <c r="AX38" s="7">
        <f t="shared" si="113"/>
        <v>0</v>
      </c>
      <c r="AY38" s="7">
        <f t="shared" si="113"/>
        <v>0</v>
      </c>
      <c r="AZ38" s="7">
        <f t="shared" si="113"/>
        <v>2415</v>
      </c>
      <c r="BA38" s="7">
        <f t="shared" si="113"/>
        <v>0</v>
      </c>
      <c r="BB38" s="7">
        <f t="shared" si="113"/>
        <v>0</v>
      </c>
      <c r="BC38" s="7">
        <f t="shared" si="113"/>
        <v>300</v>
      </c>
      <c r="BD38" s="7">
        <f t="shared" si="113"/>
        <v>0</v>
      </c>
      <c r="BE38" s="7">
        <f t="shared" si="113"/>
        <v>100</v>
      </c>
      <c r="BF38" s="7">
        <f t="shared" si="113"/>
        <v>3450</v>
      </c>
      <c r="BG38" s="7">
        <f t="shared" si="113"/>
        <v>0</v>
      </c>
      <c r="BH38" s="7">
        <f t="shared" si="113"/>
        <v>0</v>
      </c>
      <c r="BI38" s="7">
        <f t="shared" si="113"/>
        <v>0</v>
      </c>
      <c r="BJ38" s="7">
        <f t="shared" si="113"/>
        <v>0</v>
      </c>
      <c r="BK38" s="7"/>
      <c r="BL38" s="7">
        <v>8520</v>
      </c>
      <c r="BM38" s="7">
        <f>BL38/1000/1</f>
        <v>8.52</v>
      </c>
    </row>
    <row r="39" spans="1:65" x14ac:dyDescent="0.25">
      <c r="A39" s="5" t="s">
        <v>73</v>
      </c>
      <c r="B39" s="5"/>
      <c r="C39" s="5"/>
      <c r="D39" s="5"/>
      <c r="E39" s="5" t="s">
        <v>74</v>
      </c>
      <c r="F39" s="5" t="s">
        <v>9</v>
      </c>
      <c r="G39" s="5">
        <f>SUM(I39:AI39)</f>
        <v>5</v>
      </c>
      <c r="H39" s="5">
        <v>4</v>
      </c>
      <c r="I39" s="5"/>
      <c r="J39" s="5"/>
      <c r="K39" s="5"/>
      <c r="L39" s="5">
        <v>1</v>
      </c>
      <c r="M39" s="5"/>
      <c r="N39" s="5"/>
      <c r="O39" s="5">
        <v>1</v>
      </c>
      <c r="P39" s="5"/>
      <c r="Q39" s="5"/>
      <c r="R39" s="5"/>
      <c r="S39" s="5"/>
      <c r="T39" s="5"/>
      <c r="U39" s="5"/>
      <c r="V39" s="5"/>
      <c r="W39" s="5">
        <v>2</v>
      </c>
      <c r="X39" s="5"/>
      <c r="Y39" s="5"/>
      <c r="Z39" s="5">
        <v>1</v>
      </c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>
        <v>5</v>
      </c>
      <c r="AN39" s="5"/>
      <c r="AO39" s="5"/>
      <c r="AP39" s="5">
        <v>5</v>
      </c>
      <c r="AQ39" s="5"/>
      <c r="AR39" s="5"/>
      <c r="AS39" s="5"/>
      <c r="AT39" s="5"/>
      <c r="AU39" s="5"/>
      <c r="AV39" s="5"/>
      <c r="AW39" s="5"/>
      <c r="AX39" s="5">
        <v>7</v>
      </c>
      <c r="AY39" s="5"/>
      <c r="AZ39" s="5"/>
      <c r="BA39" s="5">
        <v>30</v>
      </c>
      <c r="BB39" s="5"/>
      <c r="BC39" s="5"/>
      <c r="BD39" s="5"/>
      <c r="BE39" s="5"/>
      <c r="BF39" s="5"/>
      <c r="BG39" s="5"/>
      <c r="BH39" s="5"/>
      <c r="BI39" s="5"/>
      <c r="BJ39" s="5"/>
      <c r="BK39" s="5" t="s">
        <v>75</v>
      </c>
      <c r="BL39" s="5">
        <v>47</v>
      </c>
      <c r="BM39" s="5"/>
    </row>
    <row r="40" spans="1:65" x14ac:dyDescent="0.25">
      <c r="A40" s="5" t="s">
        <v>73</v>
      </c>
      <c r="B40" s="5"/>
      <c r="C40" s="5"/>
      <c r="D40" s="5"/>
      <c r="E40" s="5" t="s">
        <v>76</v>
      </c>
      <c r="F40" s="5" t="s">
        <v>9</v>
      </c>
      <c r="G40" s="5">
        <f>SUM(I40:AI40)</f>
        <v>17</v>
      </c>
      <c r="H40" s="5">
        <v>7</v>
      </c>
      <c r="I40" s="5"/>
      <c r="J40" s="5">
        <v>6</v>
      </c>
      <c r="K40" s="5"/>
      <c r="L40" s="5"/>
      <c r="M40" s="5"/>
      <c r="N40" s="5"/>
      <c r="O40" s="5">
        <v>2</v>
      </c>
      <c r="P40" s="5"/>
      <c r="Q40" s="5"/>
      <c r="R40" s="5"/>
      <c r="S40" s="5"/>
      <c r="T40" s="5"/>
      <c r="U40" s="5"/>
      <c r="V40" s="5"/>
      <c r="W40" s="5"/>
      <c r="X40" s="5">
        <v>1</v>
      </c>
      <c r="Y40" s="5">
        <v>4</v>
      </c>
      <c r="Z40" s="5">
        <v>1</v>
      </c>
      <c r="AA40" s="5"/>
      <c r="AB40" s="5"/>
      <c r="AC40" s="5"/>
      <c r="AD40" s="5">
        <v>1</v>
      </c>
      <c r="AE40" s="5">
        <v>2</v>
      </c>
      <c r="AF40" s="5"/>
      <c r="AG40" s="5"/>
      <c r="AH40" s="5"/>
      <c r="AI40" s="5"/>
      <c r="AJ40" s="5"/>
      <c r="AK40" s="5">
        <v>90</v>
      </c>
      <c r="AL40" s="5"/>
      <c r="AM40" s="5"/>
      <c r="AN40" s="5"/>
      <c r="AO40" s="5"/>
      <c r="AP40" s="5">
        <v>40</v>
      </c>
      <c r="AQ40" s="5"/>
      <c r="AR40" s="5"/>
      <c r="AS40" s="5"/>
      <c r="AT40" s="5"/>
      <c r="AU40" s="5"/>
      <c r="AV40" s="5"/>
      <c r="AW40" s="5"/>
      <c r="AX40" s="5"/>
      <c r="AY40" s="5">
        <v>500</v>
      </c>
      <c r="AZ40" s="5">
        <v>815</v>
      </c>
      <c r="BA40" s="5">
        <v>3</v>
      </c>
      <c r="BB40" s="5"/>
      <c r="BC40" s="5"/>
      <c r="BD40" s="5"/>
      <c r="BE40" s="5">
        <v>10</v>
      </c>
      <c r="BF40" s="5">
        <v>140</v>
      </c>
      <c r="BG40" s="5"/>
      <c r="BH40" s="5"/>
      <c r="BI40" s="5"/>
      <c r="BJ40" s="5"/>
      <c r="BK40" s="5" t="s">
        <v>77</v>
      </c>
      <c r="BL40" s="5">
        <v>1598</v>
      </c>
      <c r="BM40" s="5"/>
    </row>
    <row r="41" spans="1:65" x14ac:dyDescent="0.25">
      <c r="A41" s="5" t="s">
        <v>73</v>
      </c>
      <c r="B41" s="5"/>
      <c r="C41" s="5"/>
      <c r="D41" s="5"/>
      <c r="E41" s="5" t="s">
        <v>78</v>
      </c>
      <c r="F41" s="5" t="s">
        <v>9</v>
      </c>
      <c r="G41" s="5">
        <f>SUM(I41:AI41)</f>
        <v>1</v>
      </c>
      <c r="H41" s="5">
        <v>1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>
        <v>1</v>
      </c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>
        <v>60000</v>
      </c>
      <c r="BJ41" s="5"/>
      <c r="BK41" s="5" t="s">
        <v>79</v>
      </c>
      <c r="BL41" s="5">
        <v>60000</v>
      </c>
      <c r="BM41" s="5"/>
    </row>
    <row r="42" spans="1:65" x14ac:dyDescent="0.25">
      <c r="A42" s="7" t="s">
        <v>73</v>
      </c>
      <c r="B42" s="7" t="s">
        <v>257</v>
      </c>
      <c r="C42" s="7" t="s">
        <v>258</v>
      </c>
      <c r="D42" s="15">
        <v>45525</v>
      </c>
      <c r="E42" s="7" t="s">
        <v>10</v>
      </c>
      <c r="F42" s="7"/>
      <c r="G42" s="7"/>
      <c r="H42" s="7"/>
      <c r="I42" s="7">
        <f>SUM(I39:I41)</f>
        <v>0</v>
      </c>
      <c r="J42" s="7">
        <f t="shared" ref="J42:BJ42" si="114">SUM(J39:J41)</f>
        <v>6</v>
      </c>
      <c r="K42" s="7">
        <f t="shared" si="114"/>
        <v>0</v>
      </c>
      <c r="L42" s="7">
        <f t="shared" si="114"/>
        <v>1</v>
      </c>
      <c r="M42" s="7">
        <f t="shared" si="114"/>
        <v>0</v>
      </c>
      <c r="N42" s="7">
        <f t="shared" si="114"/>
        <v>0</v>
      </c>
      <c r="O42" s="7">
        <f t="shared" si="114"/>
        <v>3</v>
      </c>
      <c r="P42" s="7">
        <f t="shared" si="114"/>
        <v>0</v>
      </c>
      <c r="Q42" s="7">
        <f t="shared" si="114"/>
        <v>0</v>
      </c>
      <c r="R42" s="7">
        <f t="shared" si="114"/>
        <v>0</v>
      </c>
      <c r="S42" s="7">
        <f t="shared" si="114"/>
        <v>0</v>
      </c>
      <c r="T42" s="7">
        <f t="shared" si="114"/>
        <v>0</v>
      </c>
      <c r="U42" s="7">
        <f t="shared" si="114"/>
        <v>0</v>
      </c>
      <c r="V42" s="7">
        <f t="shared" si="114"/>
        <v>0</v>
      </c>
      <c r="W42" s="7">
        <f t="shared" si="114"/>
        <v>2</v>
      </c>
      <c r="X42" s="7">
        <f t="shared" si="114"/>
        <v>1</v>
      </c>
      <c r="Y42" s="7">
        <f t="shared" si="114"/>
        <v>4</v>
      </c>
      <c r="Z42" s="7">
        <f t="shared" si="114"/>
        <v>2</v>
      </c>
      <c r="AA42" s="7">
        <f t="shared" si="114"/>
        <v>0</v>
      </c>
      <c r="AB42" s="7">
        <f t="shared" si="114"/>
        <v>0</v>
      </c>
      <c r="AC42" s="7">
        <f t="shared" si="114"/>
        <v>0</v>
      </c>
      <c r="AD42" s="7">
        <f t="shared" si="114"/>
        <v>1</v>
      </c>
      <c r="AE42" s="7">
        <f t="shared" si="114"/>
        <v>2</v>
      </c>
      <c r="AF42" s="7">
        <f t="shared" si="114"/>
        <v>0</v>
      </c>
      <c r="AG42" s="7">
        <f t="shared" si="114"/>
        <v>0</v>
      </c>
      <c r="AH42" s="7">
        <f t="shared" si="114"/>
        <v>1</v>
      </c>
      <c r="AI42" s="7">
        <f t="shared" si="114"/>
        <v>0</v>
      </c>
      <c r="AJ42" s="7">
        <f t="shared" si="114"/>
        <v>0</v>
      </c>
      <c r="AK42" s="7">
        <f t="shared" si="114"/>
        <v>90</v>
      </c>
      <c r="AL42" s="7">
        <f t="shared" si="114"/>
        <v>0</v>
      </c>
      <c r="AM42" s="7">
        <f t="shared" si="114"/>
        <v>5</v>
      </c>
      <c r="AN42" s="7">
        <f t="shared" si="114"/>
        <v>0</v>
      </c>
      <c r="AO42" s="7">
        <f t="shared" si="114"/>
        <v>0</v>
      </c>
      <c r="AP42" s="7">
        <f t="shared" si="114"/>
        <v>45</v>
      </c>
      <c r="AQ42" s="7">
        <f t="shared" si="114"/>
        <v>0</v>
      </c>
      <c r="AR42" s="7">
        <f t="shared" si="114"/>
        <v>0</v>
      </c>
      <c r="AS42" s="7">
        <f t="shared" si="114"/>
        <v>0</v>
      </c>
      <c r="AT42" s="7">
        <f t="shared" si="114"/>
        <v>0</v>
      </c>
      <c r="AU42" s="7">
        <f t="shared" si="114"/>
        <v>0</v>
      </c>
      <c r="AV42" s="7">
        <f t="shared" si="114"/>
        <v>0</v>
      </c>
      <c r="AW42" s="7">
        <f t="shared" si="114"/>
        <v>0</v>
      </c>
      <c r="AX42" s="7">
        <f t="shared" si="114"/>
        <v>7</v>
      </c>
      <c r="AY42" s="7">
        <f t="shared" si="114"/>
        <v>500</v>
      </c>
      <c r="AZ42" s="7">
        <f t="shared" si="114"/>
        <v>815</v>
      </c>
      <c r="BA42" s="7">
        <f t="shared" si="114"/>
        <v>33</v>
      </c>
      <c r="BB42" s="7">
        <f t="shared" si="114"/>
        <v>0</v>
      </c>
      <c r="BC42" s="7">
        <f t="shared" si="114"/>
        <v>0</v>
      </c>
      <c r="BD42" s="7">
        <f t="shared" si="114"/>
        <v>0</v>
      </c>
      <c r="BE42" s="7">
        <f t="shared" si="114"/>
        <v>10</v>
      </c>
      <c r="BF42" s="7">
        <f t="shared" si="114"/>
        <v>140</v>
      </c>
      <c r="BG42" s="7">
        <f t="shared" si="114"/>
        <v>0</v>
      </c>
      <c r="BH42" s="7">
        <f t="shared" si="114"/>
        <v>0</v>
      </c>
      <c r="BI42" s="7">
        <f t="shared" si="114"/>
        <v>60000</v>
      </c>
      <c r="BJ42" s="7">
        <f t="shared" si="114"/>
        <v>0</v>
      </c>
      <c r="BK42" s="7"/>
      <c r="BL42" s="7">
        <v>61645</v>
      </c>
      <c r="BM42" s="7">
        <f>BL42/1000/3</f>
        <v>20.548333333333336</v>
      </c>
    </row>
    <row r="43" spans="1:65" x14ac:dyDescent="0.25">
      <c r="A43" s="5" t="s">
        <v>80</v>
      </c>
      <c r="B43" s="5"/>
      <c r="C43" s="5"/>
      <c r="D43" s="5"/>
      <c r="E43" s="5" t="s">
        <v>81</v>
      </c>
      <c r="F43" s="5" t="s">
        <v>9</v>
      </c>
      <c r="G43" s="5">
        <f>SUM(I43:AI43)</f>
        <v>0</v>
      </c>
      <c r="H43" s="5">
        <v>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>
        <v>0</v>
      </c>
      <c r="BM43" s="5"/>
    </row>
    <row r="44" spans="1:65" x14ac:dyDescent="0.25">
      <c r="A44" s="7" t="s">
        <v>80</v>
      </c>
      <c r="B44" s="7" t="s">
        <v>259</v>
      </c>
      <c r="C44" s="7" t="s">
        <v>260</v>
      </c>
      <c r="D44" s="15">
        <v>45525</v>
      </c>
      <c r="E44" s="7" t="s">
        <v>10</v>
      </c>
      <c r="F44" s="7"/>
      <c r="G44" s="7"/>
      <c r="H44" s="7"/>
      <c r="I44" s="7">
        <f>SUM(I43)</f>
        <v>0</v>
      </c>
      <c r="J44" s="7">
        <f t="shared" ref="J44:BJ44" si="115">SUM(J43)</f>
        <v>0</v>
      </c>
      <c r="K44" s="7">
        <f t="shared" si="115"/>
        <v>0</v>
      </c>
      <c r="L44" s="7">
        <f t="shared" si="115"/>
        <v>0</v>
      </c>
      <c r="M44" s="7">
        <f t="shared" si="115"/>
        <v>0</v>
      </c>
      <c r="N44" s="7">
        <f t="shared" si="115"/>
        <v>0</v>
      </c>
      <c r="O44" s="7">
        <f t="shared" si="115"/>
        <v>0</v>
      </c>
      <c r="P44" s="7">
        <f t="shared" si="115"/>
        <v>0</v>
      </c>
      <c r="Q44" s="7">
        <f t="shared" si="115"/>
        <v>0</v>
      </c>
      <c r="R44" s="7">
        <f t="shared" si="115"/>
        <v>0</v>
      </c>
      <c r="S44" s="7">
        <f t="shared" si="115"/>
        <v>0</v>
      </c>
      <c r="T44" s="7">
        <f t="shared" si="115"/>
        <v>0</v>
      </c>
      <c r="U44" s="7">
        <f t="shared" si="115"/>
        <v>0</v>
      </c>
      <c r="V44" s="7">
        <f t="shared" si="115"/>
        <v>0</v>
      </c>
      <c r="W44" s="7">
        <f t="shared" si="115"/>
        <v>0</v>
      </c>
      <c r="X44" s="7">
        <f t="shared" si="115"/>
        <v>0</v>
      </c>
      <c r="Y44" s="7">
        <f t="shared" si="115"/>
        <v>0</v>
      </c>
      <c r="Z44" s="7">
        <f t="shared" si="115"/>
        <v>0</v>
      </c>
      <c r="AA44" s="7">
        <f t="shared" si="115"/>
        <v>0</v>
      </c>
      <c r="AB44" s="7">
        <f t="shared" si="115"/>
        <v>0</v>
      </c>
      <c r="AC44" s="7">
        <f t="shared" si="115"/>
        <v>0</v>
      </c>
      <c r="AD44" s="7">
        <f t="shared" si="115"/>
        <v>0</v>
      </c>
      <c r="AE44" s="7">
        <f t="shared" si="115"/>
        <v>0</v>
      </c>
      <c r="AF44" s="7">
        <f t="shared" si="115"/>
        <v>0</v>
      </c>
      <c r="AG44" s="7">
        <f t="shared" si="115"/>
        <v>0</v>
      </c>
      <c r="AH44" s="7">
        <f t="shared" si="115"/>
        <v>0</v>
      </c>
      <c r="AI44" s="7">
        <f t="shared" si="115"/>
        <v>0</v>
      </c>
      <c r="AJ44" s="7">
        <f t="shared" si="115"/>
        <v>0</v>
      </c>
      <c r="AK44" s="7">
        <f t="shared" si="115"/>
        <v>0</v>
      </c>
      <c r="AL44" s="7">
        <f t="shared" si="115"/>
        <v>0</v>
      </c>
      <c r="AM44" s="7">
        <f t="shared" si="115"/>
        <v>0</v>
      </c>
      <c r="AN44" s="7">
        <f t="shared" si="115"/>
        <v>0</v>
      </c>
      <c r="AO44" s="7">
        <f t="shared" si="115"/>
        <v>0</v>
      </c>
      <c r="AP44" s="7">
        <f t="shared" si="115"/>
        <v>0</v>
      </c>
      <c r="AQ44" s="7">
        <f t="shared" si="115"/>
        <v>0</v>
      </c>
      <c r="AR44" s="7">
        <f t="shared" si="115"/>
        <v>0</v>
      </c>
      <c r="AS44" s="7">
        <f t="shared" si="115"/>
        <v>0</v>
      </c>
      <c r="AT44" s="7">
        <f t="shared" si="115"/>
        <v>0</v>
      </c>
      <c r="AU44" s="7">
        <f t="shared" si="115"/>
        <v>0</v>
      </c>
      <c r="AV44" s="7">
        <f t="shared" si="115"/>
        <v>0</v>
      </c>
      <c r="AW44" s="7">
        <f t="shared" si="115"/>
        <v>0</v>
      </c>
      <c r="AX44" s="7">
        <f t="shared" si="115"/>
        <v>0</v>
      </c>
      <c r="AY44" s="7">
        <f t="shared" si="115"/>
        <v>0</v>
      </c>
      <c r="AZ44" s="7">
        <f t="shared" si="115"/>
        <v>0</v>
      </c>
      <c r="BA44" s="7">
        <f t="shared" si="115"/>
        <v>0</v>
      </c>
      <c r="BB44" s="7">
        <f t="shared" si="115"/>
        <v>0</v>
      </c>
      <c r="BC44" s="7">
        <f t="shared" si="115"/>
        <v>0</v>
      </c>
      <c r="BD44" s="7">
        <f t="shared" si="115"/>
        <v>0</v>
      </c>
      <c r="BE44" s="7">
        <f t="shared" si="115"/>
        <v>0</v>
      </c>
      <c r="BF44" s="7">
        <f t="shared" si="115"/>
        <v>0</v>
      </c>
      <c r="BG44" s="7">
        <f t="shared" si="115"/>
        <v>0</v>
      </c>
      <c r="BH44" s="7">
        <f t="shared" si="115"/>
        <v>0</v>
      </c>
      <c r="BI44" s="7">
        <f t="shared" si="115"/>
        <v>0</v>
      </c>
      <c r="BJ44" s="7">
        <f t="shared" si="115"/>
        <v>0</v>
      </c>
      <c r="BK44" s="7"/>
      <c r="BL44" s="7">
        <v>0</v>
      </c>
      <c r="BM44" s="7">
        <v>0</v>
      </c>
    </row>
    <row r="45" spans="1:65" x14ac:dyDescent="0.25">
      <c r="A45" s="5" t="s">
        <v>82</v>
      </c>
      <c r="B45" s="5"/>
      <c r="C45" s="5"/>
      <c r="D45" s="5"/>
      <c r="E45" s="5" t="s">
        <v>83</v>
      </c>
      <c r="F45" s="5" t="s">
        <v>9</v>
      </c>
      <c r="G45" s="5">
        <f>SUM(I45:AI45)</f>
        <v>0</v>
      </c>
      <c r="H45" s="5">
        <v>0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>
        <v>0</v>
      </c>
      <c r="BM45" s="5"/>
    </row>
    <row r="46" spans="1:65" x14ac:dyDescent="0.25">
      <c r="A46" s="7" t="s">
        <v>82</v>
      </c>
      <c r="B46" s="7" t="s">
        <v>261</v>
      </c>
      <c r="C46" s="7" t="s">
        <v>262</v>
      </c>
      <c r="D46" s="15">
        <v>45526</v>
      </c>
      <c r="E46" s="7" t="s">
        <v>10</v>
      </c>
      <c r="F46" s="7"/>
      <c r="G46" s="7"/>
      <c r="H46" s="7"/>
      <c r="I46" s="7">
        <f>SUM(I45)</f>
        <v>0</v>
      </c>
      <c r="J46" s="7">
        <f t="shared" ref="J46:BJ46" si="116">SUM(J45)</f>
        <v>0</v>
      </c>
      <c r="K46" s="7">
        <f t="shared" si="116"/>
        <v>0</v>
      </c>
      <c r="L46" s="7">
        <f t="shared" si="116"/>
        <v>0</v>
      </c>
      <c r="M46" s="7">
        <f t="shared" si="116"/>
        <v>0</v>
      </c>
      <c r="N46" s="7">
        <f t="shared" si="116"/>
        <v>0</v>
      </c>
      <c r="O46" s="7">
        <f t="shared" si="116"/>
        <v>0</v>
      </c>
      <c r="P46" s="7">
        <f t="shared" si="116"/>
        <v>0</v>
      </c>
      <c r="Q46" s="7">
        <f t="shared" si="116"/>
        <v>0</v>
      </c>
      <c r="R46" s="7">
        <f t="shared" si="116"/>
        <v>0</v>
      </c>
      <c r="S46" s="7">
        <f t="shared" si="116"/>
        <v>0</v>
      </c>
      <c r="T46" s="7">
        <f t="shared" si="116"/>
        <v>0</v>
      </c>
      <c r="U46" s="7">
        <f t="shared" si="116"/>
        <v>0</v>
      </c>
      <c r="V46" s="7">
        <f t="shared" si="116"/>
        <v>0</v>
      </c>
      <c r="W46" s="7">
        <f t="shared" si="116"/>
        <v>0</v>
      </c>
      <c r="X46" s="7">
        <f t="shared" si="116"/>
        <v>0</v>
      </c>
      <c r="Y46" s="7">
        <f t="shared" si="116"/>
        <v>0</v>
      </c>
      <c r="Z46" s="7">
        <f t="shared" si="116"/>
        <v>0</v>
      </c>
      <c r="AA46" s="7">
        <f t="shared" si="116"/>
        <v>0</v>
      </c>
      <c r="AB46" s="7">
        <f t="shared" si="116"/>
        <v>0</v>
      </c>
      <c r="AC46" s="7">
        <f t="shared" si="116"/>
        <v>0</v>
      </c>
      <c r="AD46" s="7">
        <f t="shared" si="116"/>
        <v>0</v>
      </c>
      <c r="AE46" s="7">
        <f t="shared" si="116"/>
        <v>0</v>
      </c>
      <c r="AF46" s="7">
        <f t="shared" si="116"/>
        <v>0</v>
      </c>
      <c r="AG46" s="7">
        <f t="shared" si="116"/>
        <v>0</v>
      </c>
      <c r="AH46" s="7">
        <f t="shared" si="116"/>
        <v>0</v>
      </c>
      <c r="AI46" s="7">
        <f t="shared" si="116"/>
        <v>0</v>
      </c>
      <c r="AJ46" s="7">
        <f t="shared" si="116"/>
        <v>0</v>
      </c>
      <c r="AK46" s="7">
        <f t="shared" si="116"/>
        <v>0</v>
      </c>
      <c r="AL46" s="7">
        <f t="shared" si="116"/>
        <v>0</v>
      </c>
      <c r="AM46" s="7">
        <f t="shared" si="116"/>
        <v>0</v>
      </c>
      <c r="AN46" s="7">
        <f t="shared" si="116"/>
        <v>0</v>
      </c>
      <c r="AO46" s="7">
        <f t="shared" si="116"/>
        <v>0</v>
      </c>
      <c r="AP46" s="7">
        <f t="shared" si="116"/>
        <v>0</v>
      </c>
      <c r="AQ46" s="7">
        <f t="shared" si="116"/>
        <v>0</v>
      </c>
      <c r="AR46" s="7">
        <f t="shared" si="116"/>
        <v>0</v>
      </c>
      <c r="AS46" s="7">
        <f t="shared" si="116"/>
        <v>0</v>
      </c>
      <c r="AT46" s="7">
        <f t="shared" si="116"/>
        <v>0</v>
      </c>
      <c r="AU46" s="7">
        <f t="shared" si="116"/>
        <v>0</v>
      </c>
      <c r="AV46" s="7">
        <f t="shared" si="116"/>
        <v>0</v>
      </c>
      <c r="AW46" s="7">
        <f t="shared" si="116"/>
        <v>0</v>
      </c>
      <c r="AX46" s="7">
        <f t="shared" si="116"/>
        <v>0</v>
      </c>
      <c r="AY46" s="7">
        <f t="shared" si="116"/>
        <v>0</v>
      </c>
      <c r="AZ46" s="7">
        <f t="shared" si="116"/>
        <v>0</v>
      </c>
      <c r="BA46" s="7">
        <f t="shared" si="116"/>
        <v>0</v>
      </c>
      <c r="BB46" s="7">
        <f t="shared" si="116"/>
        <v>0</v>
      </c>
      <c r="BC46" s="7">
        <f t="shared" si="116"/>
        <v>0</v>
      </c>
      <c r="BD46" s="7">
        <f t="shared" si="116"/>
        <v>0</v>
      </c>
      <c r="BE46" s="7">
        <f t="shared" si="116"/>
        <v>0</v>
      </c>
      <c r="BF46" s="7">
        <f t="shared" si="116"/>
        <v>0</v>
      </c>
      <c r="BG46" s="7">
        <f t="shared" si="116"/>
        <v>0</v>
      </c>
      <c r="BH46" s="7">
        <f t="shared" si="116"/>
        <v>0</v>
      </c>
      <c r="BI46" s="7">
        <f t="shared" si="116"/>
        <v>0</v>
      </c>
      <c r="BJ46" s="7">
        <f t="shared" si="116"/>
        <v>0</v>
      </c>
      <c r="BK46" s="7"/>
      <c r="BL46" s="7">
        <v>0</v>
      </c>
      <c r="BM46" s="7">
        <v>0</v>
      </c>
    </row>
    <row r="47" spans="1:65" x14ac:dyDescent="0.25">
      <c r="A47" s="5" t="s">
        <v>84</v>
      </c>
      <c r="B47" s="5"/>
      <c r="C47" s="5"/>
      <c r="D47" s="5"/>
      <c r="E47" s="5" t="s">
        <v>85</v>
      </c>
      <c r="F47" s="5" t="s">
        <v>9</v>
      </c>
      <c r="G47" s="5">
        <f>SUM(I47:AI47)</f>
        <v>28</v>
      </c>
      <c r="H47" s="5">
        <v>7</v>
      </c>
      <c r="I47" s="5"/>
      <c r="J47" s="5">
        <v>2</v>
      </c>
      <c r="K47" s="5"/>
      <c r="L47" s="5"/>
      <c r="M47" s="5"/>
      <c r="N47" s="5"/>
      <c r="O47" s="5"/>
      <c r="P47" s="5"/>
      <c r="Q47" s="5">
        <v>2</v>
      </c>
      <c r="R47" s="5">
        <v>1</v>
      </c>
      <c r="S47" s="5"/>
      <c r="T47" s="5"/>
      <c r="U47" s="5"/>
      <c r="V47" s="5"/>
      <c r="W47" s="5"/>
      <c r="X47" s="5"/>
      <c r="Y47" s="5">
        <v>12</v>
      </c>
      <c r="Z47" s="5"/>
      <c r="AA47" s="5"/>
      <c r="AB47" s="5">
        <v>1</v>
      </c>
      <c r="AC47" s="5"/>
      <c r="AD47" s="5">
        <v>7</v>
      </c>
      <c r="AE47" s="5">
        <v>3</v>
      </c>
      <c r="AF47" s="5"/>
      <c r="AG47" s="5"/>
      <c r="AH47" s="5"/>
      <c r="AI47" s="5"/>
      <c r="AJ47" s="5"/>
      <c r="AK47" s="5">
        <v>30</v>
      </c>
      <c r="AL47" s="5"/>
      <c r="AM47" s="5"/>
      <c r="AN47" s="5"/>
      <c r="AO47" s="5"/>
      <c r="AP47" s="5"/>
      <c r="AQ47" s="5"/>
      <c r="AR47" s="5">
        <v>20</v>
      </c>
      <c r="AS47" s="5">
        <v>20</v>
      </c>
      <c r="AT47" s="5"/>
      <c r="AU47" s="5"/>
      <c r="AV47" s="5"/>
      <c r="AW47" s="5"/>
      <c r="AX47" s="5"/>
      <c r="AY47" s="5"/>
      <c r="AZ47" s="5">
        <v>1820</v>
      </c>
      <c r="BA47" s="5"/>
      <c r="BB47" s="5"/>
      <c r="BC47" s="5">
        <v>100</v>
      </c>
      <c r="BD47" s="5"/>
      <c r="BE47" s="5">
        <v>45</v>
      </c>
      <c r="BF47" s="5">
        <v>350</v>
      </c>
      <c r="BG47" s="5"/>
      <c r="BH47" s="5"/>
      <c r="BI47" s="5"/>
      <c r="BJ47" s="5"/>
      <c r="BK47" s="5" t="s">
        <v>86</v>
      </c>
      <c r="BL47" s="5">
        <v>2385</v>
      </c>
      <c r="BM47" s="5"/>
    </row>
    <row r="48" spans="1:65" x14ac:dyDescent="0.25">
      <c r="A48" s="7" t="s">
        <v>84</v>
      </c>
      <c r="B48" s="7" t="s">
        <v>263</v>
      </c>
      <c r="C48" s="7" t="s">
        <v>264</v>
      </c>
      <c r="D48" s="15">
        <v>45526</v>
      </c>
      <c r="E48" s="7" t="s">
        <v>10</v>
      </c>
      <c r="F48" s="7"/>
      <c r="G48" s="7"/>
      <c r="H48" s="7"/>
      <c r="I48" s="7">
        <f>SUM(I47)</f>
        <v>0</v>
      </c>
      <c r="J48" s="7">
        <f t="shared" ref="J48:BJ48" si="117">SUM(J47)</f>
        <v>2</v>
      </c>
      <c r="K48" s="7">
        <f t="shared" si="117"/>
        <v>0</v>
      </c>
      <c r="L48" s="7">
        <f t="shared" si="117"/>
        <v>0</v>
      </c>
      <c r="M48" s="7">
        <f t="shared" si="117"/>
        <v>0</v>
      </c>
      <c r="N48" s="7">
        <f t="shared" si="117"/>
        <v>0</v>
      </c>
      <c r="O48" s="7">
        <f t="shared" si="117"/>
        <v>0</v>
      </c>
      <c r="P48" s="7">
        <f t="shared" si="117"/>
        <v>0</v>
      </c>
      <c r="Q48" s="7">
        <f t="shared" si="117"/>
        <v>2</v>
      </c>
      <c r="R48" s="7">
        <f t="shared" si="117"/>
        <v>1</v>
      </c>
      <c r="S48" s="7">
        <f t="shared" si="117"/>
        <v>0</v>
      </c>
      <c r="T48" s="7">
        <f t="shared" si="117"/>
        <v>0</v>
      </c>
      <c r="U48" s="7">
        <f t="shared" si="117"/>
        <v>0</v>
      </c>
      <c r="V48" s="7">
        <f t="shared" si="117"/>
        <v>0</v>
      </c>
      <c r="W48" s="7">
        <f t="shared" si="117"/>
        <v>0</v>
      </c>
      <c r="X48" s="7">
        <f t="shared" si="117"/>
        <v>0</v>
      </c>
      <c r="Y48" s="7">
        <f t="shared" si="117"/>
        <v>12</v>
      </c>
      <c r="Z48" s="7">
        <f t="shared" si="117"/>
        <v>0</v>
      </c>
      <c r="AA48" s="7">
        <f t="shared" si="117"/>
        <v>0</v>
      </c>
      <c r="AB48" s="7">
        <f t="shared" si="117"/>
        <v>1</v>
      </c>
      <c r="AC48" s="7">
        <f t="shared" si="117"/>
        <v>0</v>
      </c>
      <c r="AD48" s="7">
        <f t="shared" si="117"/>
        <v>7</v>
      </c>
      <c r="AE48" s="7">
        <f t="shared" si="117"/>
        <v>3</v>
      </c>
      <c r="AF48" s="7">
        <f t="shared" si="117"/>
        <v>0</v>
      </c>
      <c r="AG48" s="7">
        <f t="shared" si="117"/>
        <v>0</v>
      </c>
      <c r="AH48" s="7">
        <f t="shared" si="117"/>
        <v>0</v>
      </c>
      <c r="AI48" s="7">
        <f t="shared" si="117"/>
        <v>0</v>
      </c>
      <c r="AJ48" s="7">
        <f t="shared" si="117"/>
        <v>0</v>
      </c>
      <c r="AK48" s="7">
        <f t="shared" si="117"/>
        <v>30</v>
      </c>
      <c r="AL48" s="7">
        <f t="shared" si="117"/>
        <v>0</v>
      </c>
      <c r="AM48" s="7">
        <f t="shared" si="117"/>
        <v>0</v>
      </c>
      <c r="AN48" s="7">
        <f t="shared" si="117"/>
        <v>0</v>
      </c>
      <c r="AO48" s="7">
        <f t="shared" si="117"/>
        <v>0</v>
      </c>
      <c r="AP48" s="7">
        <f t="shared" si="117"/>
        <v>0</v>
      </c>
      <c r="AQ48" s="7">
        <f t="shared" si="117"/>
        <v>0</v>
      </c>
      <c r="AR48" s="7">
        <f t="shared" si="117"/>
        <v>20</v>
      </c>
      <c r="AS48" s="7">
        <f t="shared" si="117"/>
        <v>20</v>
      </c>
      <c r="AT48" s="7">
        <f t="shared" si="117"/>
        <v>0</v>
      </c>
      <c r="AU48" s="7">
        <f t="shared" si="117"/>
        <v>0</v>
      </c>
      <c r="AV48" s="7">
        <f t="shared" si="117"/>
        <v>0</v>
      </c>
      <c r="AW48" s="7">
        <f t="shared" si="117"/>
        <v>0</v>
      </c>
      <c r="AX48" s="7">
        <f t="shared" si="117"/>
        <v>0</v>
      </c>
      <c r="AY48" s="7">
        <f t="shared" si="117"/>
        <v>0</v>
      </c>
      <c r="AZ48" s="7">
        <f t="shared" si="117"/>
        <v>1820</v>
      </c>
      <c r="BA48" s="7">
        <f t="shared" si="117"/>
        <v>0</v>
      </c>
      <c r="BB48" s="7">
        <f t="shared" si="117"/>
        <v>0</v>
      </c>
      <c r="BC48" s="7">
        <f t="shared" si="117"/>
        <v>100</v>
      </c>
      <c r="BD48" s="7">
        <f t="shared" si="117"/>
        <v>0</v>
      </c>
      <c r="BE48" s="7">
        <f t="shared" si="117"/>
        <v>45</v>
      </c>
      <c r="BF48" s="7">
        <f t="shared" si="117"/>
        <v>350</v>
      </c>
      <c r="BG48" s="7">
        <f t="shared" si="117"/>
        <v>0</v>
      </c>
      <c r="BH48" s="7">
        <f t="shared" si="117"/>
        <v>0</v>
      </c>
      <c r="BI48" s="7">
        <f t="shared" si="117"/>
        <v>0</v>
      </c>
      <c r="BJ48" s="7">
        <f t="shared" si="117"/>
        <v>0</v>
      </c>
      <c r="BK48" s="7"/>
      <c r="BL48" s="7">
        <v>2385</v>
      </c>
      <c r="BM48" s="7">
        <f>BL48/1000/1</f>
        <v>2.3849999999999998</v>
      </c>
    </row>
    <row r="49" spans="1:65" x14ac:dyDescent="0.25">
      <c r="A49" s="5" t="s">
        <v>87</v>
      </c>
      <c r="B49" s="5"/>
      <c r="C49" s="5"/>
      <c r="D49" s="5"/>
      <c r="E49" s="5" t="s">
        <v>88</v>
      </c>
      <c r="F49" s="5" t="s">
        <v>9</v>
      </c>
      <c r="G49" s="5">
        <f>SUM(I49:AI49)</f>
        <v>136</v>
      </c>
      <c r="H49" s="5">
        <v>2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>
        <v>4</v>
      </c>
      <c r="AE49" s="5"/>
      <c r="AF49" s="5"/>
      <c r="AG49" s="5"/>
      <c r="AH49" s="5"/>
      <c r="AI49" s="5">
        <v>132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>
        <v>8</v>
      </c>
      <c r="BF49" s="5"/>
      <c r="BG49" s="5"/>
      <c r="BH49" s="5"/>
      <c r="BI49" s="5"/>
      <c r="BJ49" s="5">
        <v>100</v>
      </c>
      <c r="BK49" s="5" t="s">
        <v>89</v>
      </c>
      <c r="BL49" s="5">
        <v>108</v>
      </c>
      <c r="BM49" s="5"/>
    </row>
    <row r="50" spans="1:65" x14ac:dyDescent="0.25">
      <c r="A50" s="5" t="s">
        <v>87</v>
      </c>
      <c r="B50" s="5"/>
      <c r="C50" s="5"/>
      <c r="D50" s="5"/>
      <c r="E50" s="5" t="s">
        <v>90</v>
      </c>
      <c r="F50" s="5" t="s">
        <v>9</v>
      </c>
      <c r="G50" s="5">
        <f>SUM(I50:AI50)</f>
        <v>179</v>
      </c>
      <c r="H50" s="5">
        <v>2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>
        <v>9</v>
      </c>
      <c r="AE50" s="5"/>
      <c r="AF50" s="5"/>
      <c r="AG50" s="5"/>
      <c r="AH50" s="5"/>
      <c r="AI50" s="5">
        <v>170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>
        <v>45</v>
      </c>
      <c r="BF50" s="5"/>
      <c r="BG50" s="5"/>
      <c r="BH50" s="5"/>
      <c r="BI50" s="5"/>
      <c r="BJ50" s="5">
        <v>130</v>
      </c>
      <c r="BK50" s="5" t="s">
        <v>91</v>
      </c>
      <c r="BL50" s="5">
        <v>175</v>
      </c>
      <c r="BM50" s="5"/>
    </row>
    <row r="51" spans="1:65" x14ac:dyDescent="0.25">
      <c r="A51" s="5" t="s">
        <v>87</v>
      </c>
      <c r="B51" s="5"/>
      <c r="C51" s="5"/>
      <c r="D51" s="5"/>
      <c r="E51" s="5" t="s">
        <v>92</v>
      </c>
      <c r="F51" s="5" t="s">
        <v>9</v>
      </c>
      <c r="G51" s="5">
        <f>SUM(I51:AI51)</f>
        <v>59</v>
      </c>
      <c r="H51" s="5">
        <v>2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>
        <v>4</v>
      </c>
      <c r="AE51" s="5"/>
      <c r="AF51" s="5"/>
      <c r="AG51" s="5"/>
      <c r="AH51" s="5"/>
      <c r="AI51" s="5">
        <v>55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>
        <v>35</v>
      </c>
      <c r="BF51" s="5"/>
      <c r="BG51" s="5"/>
      <c r="BH51" s="5"/>
      <c r="BI51" s="5"/>
      <c r="BJ51" s="5">
        <v>42</v>
      </c>
      <c r="BK51" s="5" t="s">
        <v>93</v>
      </c>
      <c r="BL51" s="5">
        <v>77</v>
      </c>
      <c r="BM51" s="5"/>
    </row>
    <row r="52" spans="1:65" x14ac:dyDescent="0.25">
      <c r="A52" s="5" t="s">
        <v>87</v>
      </c>
      <c r="B52" s="5"/>
      <c r="C52" s="5"/>
      <c r="D52" s="5"/>
      <c r="E52" s="5" t="s">
        <v>94</v>
      </c>
      <c r="F52" s="5" t="s">
        <v>9</v>
      </c>
      <c r="G52" s="5">
        <f>SUM(I52:AI52)</f>
        <v>46</v>
      </c>
      <c r="H52" s="5">
        <v>2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>
        <v>6</v>
      </c>
      <c r="AE52" s="5"/>
      <c r="AF52" s="5"/>
      <c r="AG52" s="5"/>
      <c r="AH52" s="5"/>
      <c r="AI52" s="5">
        <v>40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>
        <v>10</v>
      </c>
      <c r="BF52" s="5"/>
      <c r="BG52" s="5"/>
      <c r="BH52" s="5"/>
      <c r="BI52" s="5"/>
      <c r="BJ52" s="5">
        <v>30</v>
      </c>
      <c r="BK52" s="5" t="s">
        <v>95</v>
      </c>
      <c r="BL52" s="5">
        <v>40</v>
      </c>
      <c r="BM52" s="5"/>
    </row>
    <row r="53" spans="1:65" x14ac:dyDescent="0.25">
      <c r="A53" s="7" t="s">
        <v>87</v>
      </c>
      <c r="B53" s="7" t="s">
        <v>265</v>
      </c>
      <c r="C53" s="7" t="s">
        <v>266</v>
      </c>
      <c r="D53" s="15">
        <v>45526</v>
      </c>
      <c r="E53" s="7" t="s">
        <v>10</v>
      </c>
      <c r="F53" s="7"/>
      <c r="G53" s="7"/>
      <c r="H53" s="7"/>
      <c r="I53" s="7">
        <f>SUM(I49:I52)</f>
        <v>0</v>
      </c>
      <c r="J53" s="7">
        <f t="shared" ref="J53:BJ53" si="118">SUM(J49:J52)</f>
        <v>0</v>
      </c>
      <c r="K53" s="7">
        <f t="shared" si="118"/>
        <v>0</v>
      </c>
      <c r="L53" s="7">
        <f t="shared" si="118"/>
        <v>0</v>
      </c>
      <c r="M53" s="7">
        <f t="shared" si="118"/>
        <v>0</v>
      </c>
      <c r="N53" s="7">
        <f t="shared" si="118"/>
        <v>0</v>
      </c>
      <c r="O53" s="7">
        <f t="shared" si="118"/>
        <v>0</v>
      </c>
      <c r="P53" s="7">
        <f t="shared" si="118"/>
        <v>0</v>
      </c>
      <c r="Q53" s="7">
        <f t="shared" si="118"/>
        <v>0</v>
      </c>
      <c r="R53" s="7">
        <f t="shared" si="118"/>
        <v>0</v>
      </c>
      <c r="S53" s="7">
        <f t="shared" si="118"/>
        <v>0</v>
      </c>
      <c r="T53" s="7">
        <f t="shared" si="118"/>
        <v>0</v>
      </c>
      <c r="U53" s="7">
        <f t="shared" si="118"/>
        <v>0</v>
      </c>
      <c r="V53" s="7">
        <f t="shared" si="118"/>
        <v>0</v>
      </c>
      <c r="W53" s="7">
        <f t="shared" si="118"/>
        <v>0</v>
      </c>
      <c r="X53" s="7">
        <f t="shared" si="118"/>
        <v>0</v>
      </c>
      <c r="Y53" s="7">
        <f t="shared" si="118"/>
        <v>0</v>
      </c>
      <c r="Z53" s="7">
        <f t="shared" si="118"/>
        <v>0</v>
      </c>
      <c r="AA53" s="7">
        <f t="shared" si="118"/>
        <v>0</v>
      </c>
      <c r="AB53" s="7">
        <f t="shared" si="118"/>
        <v>0</v>
      </c>
      <c r="AC53" s="7">
        <f t="shared" si="118"/>
        <v>0</v>
      </c>
      <c r="AD53" s="7">
        <f t="shared" si="118"/>
        <v>23</v>
      </c>
      <c r="AE53" s="7">
        <f t="shared" si="118"/>
        <v>0</v>
      </c>
      <c r="AF53" s="7">
        <f t="shared" si="118"/>
        <v>0</v>
      </c>
      <c r="AG53" s="7">
        <f t="shared" si="118"/>
        <v>0</v>
      </c>
      <c r="AH53" s="7">
        <f t="shared" si="118"/>
        <v>0</v>
      </c>
      <c r="AI53" s="7">
        <f t="shared" si="118"/>
        <v>397</v>
      </c>
      <c r="AJ53" s="7">
        <f t="shared" si="118"/>
        <v>0</v>
      </c>
      <c r="AK53" s="7">
        <f t="shared" si="118"/>
        <v>0</v>
      </c>
      <c r="AL53" s="7">
        <f t="shared" si="118"/>
        <v>0</v>
      </c>
      <c r="AM53" s="7">
        <f t="shared" si="118"/>
        <v>0</v>
      </c>
      <c r="AN53" s="7">
        <f t="shared" si="118"/>
        <v>0</v>
      </c>
      <c r="AO53" s="7">
        <f t="shared" si="118"/>
        <v>0</v>
      </c>
      <c r="AP53" s="7">
        <f t="shared" si="118"/>
        <v>0</v>
      </c>
      <c r="AQ53" s="7">
        <f t="shared" si="118"/>
        <v>0</v>
      </c>
      <c r="AR53" s="7">
        <f t="shared" si="118"/>
        <v>0</v>
      </c>
      <c r="AS53" s="7">
        <f t="shared" si="118"/>
        <v>0</v>
      </c>
      <c r="AT53" s="7">
        <f t="shared" si="118"/>
        <v>0</v>
      </c>
      <c r="AU53" s="7">
        <f t="shared" si="118"/>
        <v>0</v>
      </c>
      <c r="AV53" s="7">
        <f t="shared" si="118"/>
        <v>0</v>
      </c>
      <c r="AW53" s="7">
        <f t="shared" si="118"/>
        <v>0</v>
      </c>
      <c r="AX53" s="7">
        <f t="shared" si="118"/>
        <v>0</v>
      </c>
      <c r="AY53" s="7">
        <f t="shared" si="118"/>
        <v>0</v>
      </c>
      <c r="AZ53" s="7">
        <f t="shared" si="118"/>
        <v>0</v>
      </c>
      <c r="BA53" s="7">
        <f t="shared" si="118"/>
        <v>0</v>
      </c>
      <c r="BB53" s="7">
        <f t="shared" si="118"/>
        <v>0</v>
      </c>
      <c r="BC53" s="7">
        <f t="shared" si="118"/>
        <v>0</v>
      </c>
      <c r="BD53" s="7">
        <f t="shared" si="118"/>
        <v>0</v>
      </c>
      <c r="BE53" s="7">
        <f t="shared" si="118"/>
        <v>98</v>
      </c>
      <c r="BF53" s="7">
        <f t="shared" si="118"/>
        <v>0</v>
      </c>
      <c r="BG53" s="7">
        <f t="shared" si="118"/>
        <v>0</v>
      </c>
      <c r="BH53" s="7">
        <f t="shared" si="118"/>
        <v>0</v>
      </c>
      <c r="BI53" s="7">
        <f t="shared" si="118"/>
        <v>0</v>
      </c>
      <c r="BJ53" s="7">
        <f t="shared" si="118"/>
        <v>302</v>
      </c>
      <c r="BK53" s="7"/>
      <c r="BL53" s="7">
        <v>400</v>
      </c>
      <c r="BM53" s="7">
        <f>BL53/1000/4</f>
        <v>0.1</v>
      </c>
    </row>
    <row r="54" spans="1:65" x14ac:dyDescent="0.25">
      <c r="A54" s="5" t="s">
        <v>96</v>
      </c>
      <c r="B54" s="5"/>
      <c r="C54" s="5"/>
      <c r="D54" s="5"/>
      <c r="E54" s="5" t="s">
        <v>97</v>
      </c>
      <c r="F54" s="5" t="s">
        <v>9</v>
      </c>
      <c r="G54" s="5">
        <f>SUM(I54:AI54)</f>
        <v>0</v>
      </c>
      <c r="H54" s="5">
        <v>0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>
        <v>0</v>
      </c>
      <c r="BM54" s="5"/>
    </row>
    <row r="55" spans="1:65" x14ac:dyDescent="0.25">
      <c r="A55" s="7" t="s">
        <v>96</v>
      </c>
      <c r="B55" s="7" t="s">
        <v>267</v>
      </c>
      <c r="C55" s="7" t="s">
        <v>268</v>
      </c>
      <c r="D55" s="15">
        <v>45526</v>
      </c>
      <c r="E55" s="7" t="s">
        <v>10</v>
      </c>
      <c r="F55" s="7"/>
      <c r="G55" s="7"/>
      <c r="H55" s="7"/>
      <c r="I55" s="7">
        <f>SUM(I54)</f>
        <v>0</v>
      </c>
      <c r="J55" s="7">
        <f t="shared" ref="J55:BJ55" si="119">SUM(J54)</f>
        <v>0</v>
      </c>
      <c r="K55" s="7">
        <f t="shared" si="119"/>
        <v>0</v>
      </c>
      <c r="L55" s="7">
        <f t="shared" si="119"/>
        <v>0</v>
      </c>
      <c r="M55" s="7">
        <f t="shared" si="119"/>
        <v>0</v>
      </c>
      <c r="N55" s="7">
        <f t="shared" si="119"/>
        <v>0</v>
      </c>
      <c r="O55" s="7">
        <f t="shared" si="119"/>
        <v>0</v>
      </c>
      <c r="P55" s="7">
        <f t="shared" si="119"/>
        <v>0</v>
      </c>
      <c r="Q55" s="7">
        <f t="shared" si="119"/>
        <v>0</v>
      </c>
      <c r="R55" s="7">
        <f t="shared" si="119"/>
        <v>0</v>
      </c>
      <c r="S55" s="7">
        <f t="shared" si="119"/>
        <v>0</v>
      </c>
      <c r="T55" s="7">
        <f t="shared" si="119"/>
        <v>0</v>
      </c>
      <c r="U55" s="7">
        <f t="shared" si="119"/>
        <v>0</v>
      </c>
      <c r="V55" s="7">
        <f t="shared" si="119"/>
        <v>0</v>
      </c>
      <c r="W55" s="7">
        <f t="shared" si="119"/>
        <v>0</v>
      </c>
      <c r="X55" s="7">
        <f t="shared" si="119"/>
        <v>0</v>
      </c>
      <c r="Y55" s="7">
        <f t="shared" si="119"/>
        <v>0</v>
      </c>
      <c r="Z55" s="7">
        <f t="shared" si="119"/>
        <v>0</v>
      </c>
      <c r="AA55" s="7">
        <f t="shared" si="119"/>
        <v>0</v>
      </c>
      <c r="AB55" s="7">
        <f t="shared" si="119"/>
        <v>0</v>
      </c>
      <c r="AC55" s="7">
        <f t="shared" si="119"/>
        <v>0</v>
      </c>
      <c r="AD55" s="7">
        <f t="shared" si="119"/>
        <v>0</v>
      </c>
      <c r="AE55" s="7">
        <f t="shared" si="119"/>
        <v>0</v>
      </c>
      <c r="AF55" s="7">
        <f t="shared" si="119"/>
        <v>0</v>
      </c>
      <c r="AG55" s="7">
        <f t="shared" si="119"/>
        <v>0</v>
      </c>
      <c r="AH55" s="7">
        <f t="shared" si="119"/>
        <v>0</v>
      </c>
      <c r="AI55" s="7">
        <f t="shared" si="119"/>
        <v>0</v>
      </c>
      <c r="AJ55" s="7">
        <f t="shared" si="119"/>
        <v>0</v>
      </c>
      <c r="AK55" s="7">
        <f t="shared" si="119"/>
        <v>0</v>
      </c>
      <c r="AL55" s="7">
        <f t="shared" si="119"/>
        <v>0</v>
      </c>
      <c r="AM55" s="7">
        <f t="shared" si="119"/>
        <v>0</v>
      </c>
      <c r="AN55" s="7">
        <f t="shared" si="119"/>
        <v>0</v>
      </c>
      <c r="AO55" s="7">
        <f t="shared" si="119"/>
        <v>0</v>
      </c>
      <c r="AP55" s="7">
        <f t="shared" si="119"/>
        <v>0</v>
      </c>
      <c r="AQ55" s="7">
        <f t="shared" si="119"/>
        <v>0</v>
      </c>
      <c r="AR55" s="7">
        <f t="shared" si="119"/>
        <v>0</v>
      </c>
      <c r="AS55" s="7">
        <f t="shared" si="119"/>
        <v>0</v>
      </c>
      <c r="AT55" s="7">
        <f t="shared" si="119"/>
        <v>0</v>
      </c>
      <c r="AU55" s="7">
        <f t="shared" si="119"/>
        <v>0</v>
      </c>
      <c r="AV55" s="7">
        <f t="shared" si="119"/>
        <v>0</v>
      </c>
      <c r="AW55" s="7">
        <f t="shared" si="119"/>
        <v>0</v>
      </c>
      <c r="AX55" s="7">
        <f t="shared" si="119"/>
        <v>0</v>
      </c>
      <c r="AY55" s="7">
        <f t="shared" si="119"/>
        <v>0</v>
      </c>
      <c r="AZ55" s="7">
        <f t="shared" si="119"/>
        <v>0</v>
      </c>
      <c r="BA55" s="7">
        <f t="shared" si="119"/>
        <v>0</v>
      </c>
      <c r="BB55" s="7">
        <f t="shared" si="119"/>
        <v>0</v>
      </c>
      <c r="BC55" s="7">
        <f t="shared" si="119"/>
        <v>0</v>
      </c>
      <c r="BD55" s="7">
        <f t="shared" si="119"/>
        <v>0</v>
      </c>
      <c r="BE55" s="7">
        <f t="shared" si="119"/>
        <v>0</v>
      </c>
      <c r="BF55" s="7">
        <f t="shared" si="119"/>
        <v>0</v>
      </c>
      <c r="BG55" s="7">
        <f t="shared" si="119"/>
        <v>0</v>
      </c>
      <c r="BH55" s="7">
        <f t="shared" si="119"/>
        <v>0</v>
      </c>
      <c r="BI55" s="7">
        <f t="shared" si="119"/>
        <v>0</v>
      </c>
      <c r="BJ55" s="7">
        <f t="shared" si="119"/>
        <v>0</v>
      </c>
      <c r="BK55" s="7"/>
      <c r="BL55" s="7">
        <v>0</v>
      </c>
      <c r="BM55" s="7">
        <v>0</v>
      </c>
    </row>
    <row r="56" spans="1:65" x14ac:dyDescent="0.25">
      <c r="A56" s="5" t="s">
        <v>98</v>
      </c>
      <c r="B56" s="5"/>
      <c r="C56" s="5"/>
      <c r="D56" s="5"/>
      <c r="E56" s="5" t="s">
        <v>99</v>
      </c>
      <c r="F56" s="5" t="s">
        <v>9</v>
      </c>
      <c r="G56" s="5">
        <f>SUM(I56:AI56)</f>
        <v>0</v>
      </c>
      <c r="H56" s="5">
        <v>0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>
        <v>0</v>
      </c>
      <c r="BM56" s="5"/>
    </row>
    <row r="57" spans="1:65" x14ac:dyDescent="0.25">
      <c r="A57" s="7" t="s">
        <v>98</v>
      </c>
      <c r="B57" s="7" t="s">
        <v>269</v>
      </c>
      <c r="C57" s="7" t="s">
        <v>270</v>
      </c>
      <c r="D57" s="15">
        <v>45527</v>
      </c>
      <c r="E57" s="7" t="s">
        <v>10</v>
      </c>
      <c r="F57" s="7"/>
      <c r="G57" s="7"/>
      <c r="H57" s="7"/>
      <c r="I57" s="7">
        <f>SUM(I56)</f>
        <v>0</v>
      </c>
      <c r="J57" s="7">
        <f t="shared" ref="J57:BJ57" si="120">SUM(J56)</f>
        <v>0</v>
      </c>
      <c r="K57" s="7">
        <f t="shared" si="120"/>
        <v>0</v>
      </c>
      <c r="L57" s="7">
        <f t="shared" si="120"/>
        <v>0</v>
      </c>
      <c r="M57" s="7">
        <f t="shared" si="120"/>
        <v>0</v>
      </c>
      <c r="N57" s="7">
        <f t="shared" si="120"/>
        <v>0</v>
      </c>
      <c r="O57" s="7">
        <f t="shared" si="120"/>
        <v>0</v>
      </c>
      <c r="P57" s="7">
        <f t="shared" si="120"/>
        <v>0</v>
      </c>
      <c r="Q57" s="7">
        <f t="shared" si="120"/>
        <v>0</v>
      </c>
      <c r="R57" s="7">
        <f t="shared" si="120"/>
        <v>0</v>
      </c>
      <c r="S57" s="7">
        <f t="shared" si="120"/>
        <v>0</v>
      </c>
      <c r="T57" s="7">
        <f t="shared" si="120"/>
        <v>0</v>
      </c>
      <c r="U57" s="7">
        <f t="shared" si="120"/>
        <v>0</v>
      </c>
      <c r="V57" s="7">
        <f t="shared" si="120"/>
        <v>0</v>
      </c>
      <c r="W57" s="7">
        <f t="shared" si="120"/>
        <v>0</v>
      </c>
      <c r="X57" s="7">
        <f t="shared" si="120"/>
        <v>0</v>
      </c>
      <c r="Y57" s="7">
        <f t="shared" si="120"/>
        <v>0</v>
      </c>
      <c r="Z57" s="7">
        <f t="shared" si="120"/>
        <v>0</v>
      </c>
      <c r="AA57" s="7">
        <f t="shared" si="120"/>
        <v>0</v>
      </c>
      <c r="AB57" s="7">
        <f t="shared" si="120"/>
        <v>0</v>
      </c>
      <c r="AC57" s="7">
        <f t="shared" si="120"/>
        <v>0</v>
      </c>
      <c r="AD57" s="7">
        <f t="shared" si="120"/>
        <v>0</v>
      </c>
      <c r="AE57" s="7">
        <f t="shared" si="120"/>
        <v>0</v>
      </c>
      <c r="AF57" s="7">
        <f t="shared" si="120"/>
        <v>0</v>
      </c>
      <c r="AG57" s="7">
        <f t="shared" si="120"/>
        <v>0</v>
      </c>
      <c r="AH57" s="7">
        <f t="shared" si="120"/>
        <v>0</v>
      </c>
      <c r="AI57" s="7">
        <f t="shared" si="120"/>
        <v>0</v>
      </c>
      <c r="AJ57" s="7">
        <f t="shared" si="120"/>
        <v>0</v>
      </c>
      <c r="AK57" s="7">
        <f t="shared" si="120"/>
        <v>0</v>
      </c>
      <c r="AL57" s="7">
        <f t="shared" si="120"/>
        <v>0</v>
      </c>
      <c r="AM57" s="7">
        <f t="shared" si="120"/>
        <v>0</v>
      </c>
      <c r="AN57" s="7">
        <f t="shared" si="120"/>
        <v>0</v>
      </c>
      <c r="AO57" s="7">
        <f t="shared" si="120"/>
        <v>0</v>
      </c>
      <c r="AP57" s="7">
        <f t="shared" si="120"/>
        <v>0</v>
      </c>
      <c r="AQ57" s="7">
        <f t="shared" si="120"/>
        <v>0</v>
      </c>
      <c r="AR57" s="7">
        <f t="shared" si="120"/>
        <v>0</v>
      </c>
      <c r="AS57" s="7">
        <f t="shared" si="120"/>
        <v>0</v>
      </c>
      <c r="AT57" s="7">
        <f t="shared" si="120"/>
        <v>0</v>
      </c>
      <c r="AU57" s="7">
        <f t="shared" si="120"/>
        <v>0</v>
      </c>
      <c r="AV57" s="7">
        <f t="shared" si="120"/>
        <v>0</v>
      </c>
      <c r="AW57" s="7">
        <f t="shared" si="120"/>
        <v>0</v>
      </c>
      <c r="AX57" s="7">
        <f t="shared" si="120"/>
        <v>0</v>
      </c>
      <c r="AY57" s="7">
        <f t="shared" si="120"/>
        <v>0</v>
      </c>
      <c r="AZ57" s="7">
        <f t="shared" si="120"/>
        <v>0</v>
      </c>
      <c r="BA57" s="7">
        <f t="shared" si="120"/>
        <v>0</v>
      </c>
      <c r="BB57" s="7">
        <f t="shared" si="120"/>
        <v>0</v>
      </c>
      <c r="BC57" s="7">
        <f t="shared" si="120"/>
        <v>0</v>
      </c>
      <c r="BD57" s="7">
        <f t="shared" si="120"/>
        <v>0</v>
      </c>
      <c r="BE57" s="7">
        <f t="shared" si="120"/>
        <v>0</v>
      </c>
      <c r="BF57" s="7">
        <f t="shared" si="120"/>
        <v>0</v>
      </c>
      <c r="BG57" s="7">
        <f t="shared" si="120"/>
        <v>0</v>
      </c>
      <c r="BH57" s="7">
        <f t="shared" si="120"/>
        <v>0</v>
      </c>
      <c r="BI57" s="7">
        <f t="shared" si="120"/>
        <v>0</v>
      </c>
      <c r="BJ57" s="7">
        <f t="shared" si="120"/>
        <v>0</v>
      </c>
      <c r="BK57" s="7"/>
      <c r="BL57" s="7">
        <v>0</v>
      </c>
      <c r="BM57" s="7">
        <v>0</v>
      </c>
    </row>
    <row r="58" spans="1:65" x14ac:dyDescent="0.25">
      <c r="A58" s="5" t="s">
        <v>100</v>
      </c>
      <c r="B58" s="5"/>
      <c r="C58" s="5"/>
      <c r="D58" s="5"/>
      <c r="E58" s="5" t="s">
        <v>101</v>
      </c>
      <c r="F58" s="5" t="s">
        <v>9</v>
      </c>
      <c r="G58" s="5">
        <f>SUM(I58:AI58)</f>
        <v>0</v>
      </c>
      <c r="H58" s="5">
        <v>0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>
        <v>0</v>
      </c>
      <c r="BM58" s="5"/>
    </row>
    <row r="59" spans="1:65" x14ac:dyDescent="0.25">
      <c r="A59" s="7" t="s">
        <v>100</v>
      </c>
      <c r="B59" s="7" t="s">
        <v>271</v>
      </c>
      <c r="C59" s="7" t="s">
        <v>272</v>
      </c>
      <c r="D59" s="15">
        <v>45527</v>
      </c>
      <c r="E59" s="7" t="s">
        <v>10</v>
      </c>
      <c r="F59" s="7"/>
      <c r="G59" s="7"/>
      <c r="H59" s="7"/>
      <c r="I59" s="7">
        <f>SUM(I58)</f>
        <v>0</v>
      </c>
      <c r="J59" s="7">
        <f t="shared" ref="J59:BJ59" si="121">SUM(J58)</f>
        <v>0</v>
      </c>
      <c r="K59" s="7">
        <f t="shared" si="121"/>
        <v>0</v>
      </c>
      <c r="L59" s="7">
        <f t="shared" si="121"/>
        <v>0</v>
      </c>
      <c r="M59" s="7">
        <f t="shared" si="121"/>
        <v>0</v>
      </c>
      <c r="N59" s="7">
        <f t="shared" si="121"/>
        <v>0</v>
      </c>
      <c r="O59" s="7">
        <f t="shared" si="121"/>
        <v>0</v>
      </c>
      <c r="P59" s="7">
        <f t="shared" si="121"/>
        <v>0</v>
      </c>
      <c r="Q59" s="7">
        <f t="shared" si="121"/>
        <v>0</v>
      </c>
      <c r="R59" s="7">
        <f t="shared" si="121"/>
        <v>0</v>
      </c>
      <c r="S59" s="7">
        <f t="shared" si="121"/>
        <v>0</v>
      </c>
      <c r="T59" s="7">
        <f t="shared" si="121"/>
        <v>0</v>
      </c>
      <c r="U59" s="7">
        <f t="shared" si="121"/>
        <v>0</v>
      </c>
      <c r="V59" s="7">
        <f t="shared" si="121"/>
        <v>0</v>
      </c>
      <c r="W59" s="7">
        <f t="shared" si="121"/>
        <v>0</v>
      </c>
      <c r="X59" s="7">
        <f t="shared" si="121"/>
        <v>0</v>
      </c>
      <c r="Y59" s="7">
        <f t="shared" si="121"/>
        <v>0</v>
      </c>
      <c r="Z59" s="7">
        <f t="shared" si="121"/>
        <v>0</v>
      </c>
      <c r="AA59" s="7">
        <f t="shared" si="121"/>
        <v>0</v>
      </c>
      <c r="AB59" s="7">
        <f t="shared" si="121"/>
        <v>0</v>
      </c>
      <c r="AC59" s="7">
        <f t="shared" si="121"/>
        <v>0</v>
      </c>
      <c r="AD59" s="7">
        <f t="shared" si="121"/>
        <v>0</v>
      </c>
      <c r="AE59" s="7">
        <f t="shared" si="121"/>
        <v>0</v>
      </c>
      <c r="AF59" s="7">
        <f t="shared" si="121"/>
        <v>0</v>
      </c>
      <c r="AG59" s="7">
        <f t="shared" si="121"/>
        <v>0</v>
      </c>
      <c r="AH59" s="7">
        <f t="shared" si="121"/>
        <v>0</v>
      </c>
      <c r="AI59" s="7">
        <f t="shared" si="121"/>
        <v>0</v>
      </c>
      <c r="AJ59" s="7">
        <f t="shared" si="121"/>
        <v>0</v>
      </c>
      <c r="AK59" s="7">
        <f t="shared" si="121"/>
        <v>0</v>
      </c>
      <c r="AL59" s="7">
        <f t="shared" si="121"/>
        <v>0</v>
      </c>
      <c r="AM59" s="7">
        <f t="shared" si="121"/>
        <v>0</v>
      </c>
      <c r="AN59" s="7">
        <f t="shared" si="121"/>
        <v>0</v>
      </c>
      <c r="AO59" s="7">
        <f t="shared" si="121"/>
        <v>0</v>
      </c>
      <c r="AP59" s="7">
        <f t="shared" si="121"/>
        <v>0</v>
      </c>
      <c r="AQ59" s="7">
        <f t="shared" si="121"/>
        <v>0</v>
      </c>
      <c r="AR59" s="7">
        <f t="shared" si="121"/>
        <v>0</v>
      </c>
      <c r="AS59" s="7">
        <f t="shared" si="121"/>
        <v>0</v>
      </c>
      <c r="AT59" s="7">
        <f t="shared" si="121"/>
        <v>0</v>
      </c>
      <c r="AU59" s="7">
        <f t="shared" si="121"/>
        <v>0</v>
      </c>
      <c r="AV59" s="7">
        <f t="shared" si="121"/>
        <v>0</v>
      </c>
      <c r="AW59" s="7">
        <f t="shared" si="121"/>
        <v>0</v>
      </c>
      <c r="AX59" s="7">
        <f t="shared" si="121"/>
        <v>0</v>
      </c>
      <c r="AY59" s="7">
        <f t="shared" si="121"/>
        <v>0</v>
      </c>
      <c r="AZ59" s="7">
        <f t="shared" si="121"/>
        <v>0</v>
      </c>
      <c r="BA59" s="7">
        <f t="shared" si="121"/>
        <v>0</v>
      </c>
      <c r="BB59" s="7">
        <f t="shared" si="121"/>
        <v>0</v>
      </c>
      <c r="BC59" s="7">
        <f t="shared" si="121"/>
        <v>0</v>
      </c>
      <c r="BD59" s="7">
        <f t="shared" si="121"/>
        <v>0</v>
      </c>
      <c r="BE59" s="7">
        <f t="shared" si="121"/>
        <v>0</v>
      </c>
      <c r="BF59" s="7">
        <f t="shared" si="121"/>
        <v>0</v>
      </c>
      <c r="BG59" s="7">
        <f t="shared" si="121"/>
        <v>0</v>
      </c>
      <c r="BH59" s="7">
        <f t="shared" si="121"/>
        <v>0</v>
      </c>
      <c r="BI59" s="7">
        <f t="shared" si="121"/>
        <v>0</v>
      </c>
      <c r="BJ59" s="7">
        <f t="shared" si="121"/>
        <v>0</v>
      </c>
      <c r="BK59" s="7"/>
      <c r="BL59" s="7">
        <v>0</v>
      </c>
      <c r="BM59" s="7">
        <v>0</v>
      </c>
    </row>
    <row r="60" spans="1:65" x14ac:dyDescent="0.25">
      <c r="A60" s="5" t="s">
        <v>102</v>
      </c>
      <c r="B60" s="5"/>
      <c r="C60" s="5"/>
      <c r="D60" s="5"/>
      <c r="E60" s="5" t="s">
        <v>74</v>
      </c>
      <c r="F60" s="5" t="s">
        <v>9</v>
      </c>
      <c r="G60" s="5">
        <f>SUM(I60:AI60)</f>
        <v>1</v>
      </c>
      <c r="H60" s="5">
        <v>1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>
        <v>1</v>
      </c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>
        <v>10</v>
      </c>
      <c r="BH60" s="5"/>
      <c r="BI60" s="5"/>
      <c r="BJ60" s="5"/>
      <c r="BK60" s="5" t="s">
        <v>103</v>
      </c>
      <c r="BL60" s="5">
        <v>10</v>
      </c>
      <c r="BM60" s="5"/>
    </row>
    <row r="61" spans="1:65" x14ac:dyDescent="0.25">
      <c r="A61" s="7" t="s">
        <v>102</v>
      </c>
      <c r="B61" s="7" t="s">
        <v>273</v>
      </c>
      <c r="C61" s="7" t="s">
        <v>274</v>
      </c>
      <c r="D61" s="15">
        <v>45528</v>
      </c>
      <c r="E61" s="7" t="s">
        <v>10</v>
      </c>
      <c r="F61" s="7"/>
      <c r="G61" s="7"/>
      <c r="H61" s="7"/>
      <c r="I61" s="7">
        <f>SUM(I60)</f>
        <v>0</v>
      </c>
      <c r="J61" s="7">
        <f t="shared" ref="J61:BJ61" si="122">SUM(J60)</f>
        <v>0</v>
      </c>
      <c r="K61" s="7">
        <f t="shared" si="122"/>
        <v>0</v>
      </c>
      <c r="L61" s="7">
        <f t="shared" si="122"/>
        <v>0</v>
      </c>
      <c r="M61" s="7">
        <f t="shared" si="122"/>
        <v>0</v>
      </c>
      <c r="N61" s="7">
        <f t="shared" si="122"/>
        <v>0</v>
      </c>
      <c r="O61" s="7">
        <f t="shared" si="122"/>
        <v>0</v>
      </c>
      <c r="P61" s="7">
        <f t="shared" si="122"/>
        <v>0</v>
      </c>
      <c r="Q61" s="7">
        <f t="shared" si="122"/>
        <v>0</v>
      </c>
      <c r="R61" s="7">
        <f t="shared" si="122"/>
        <v>0</v>
      </c>
      <c r="S61" s="7">
        <f t="shared" si="122"/>
        <v>0</v>
      </c>
      <c r="T61" s="7">
        <f t="shared" si="122"/>
        <v>0</v>
      </c>
      <c r="U61" s="7">
        <f t="shared" si="122"/>
        <v>0</v>
      </c>
      <c r="V61" s="7">
        <f t="shared" si="122"/>
        <v>0</v>
      </c>
      <c r="W61" s="7">
        <f t="shared" si="122"/>
        <v>0</v>
      </c>
      <c r="X61" s="7">
        <f t="shared" si="122"/>
        <v>0</v>
      </c>
      <c r="Y61" s="7">
        <f t="shared" si="122"/>
        <v>0</v>
      </c>
      <c r="Z61" s="7">
        <f t="shared" si="122"/>
        <v>0</v>
      </c>
      <c r="AA61" s="7">
        <f t="shared" si="122"/>
        <v>0</v>
      </c>
      <c r="AB61" s="7">
        <f t="shared" si="122"/>
        <v>0</v>
      </c>
      <c r="AC61" s="7">
        <f t="shared" si="122"/>
        <v>0</v>
      </c>
      <c r="AD61" s="7">
        <f t="shared" si="122"/>
        <v>0</v>
      </c>
      <c r="AE61" s="7">
        <f t="shared" si="122"/>
        <v>0</v>
      </c>
      <c r="AF61" s="7">
        <f t="shared" si="122"/>
        <v>1</v>
      </c>
      <c r="AG61" s="7">
        <f t="shared" si="122"/>
        <v>0</v>
      </c>
      <c r="AH61" s="7">
        <f t="shared" si="122"/>
        <v>0</v>
      </c>
      <c r="AI61" s="7">
        <f t="shared" si="122"/>
        <v>0</v>
      </c>
      <c r="AJ61" s="7">
        <f t="shared" si="122"/>
        <v>0</v>
      </c>
      <c r="AK61" s="7">
        <f t="shared" si="122"/>
        <v>0</v>
      </c>
      <c r="AL61" s="7">
        <f t="shared" si="122"/>
        <v>0</v>
      </c>
      <c r="AM61" s="7">
        <f t="shared" si="122"/>
        <v>0</v>
      </c>
      <c r="AN61" s="7">
        <f t="shared" si="122"/>
        <v>0</v>
      </c>
      <c r="AO61" s="7">
        <f t="shared" si="122"/>
        <v>0</v>
      </c>
      <c r="AP61" s="7">
        <f t="shared" si="122"/>
        <v>0</v>
      </c>
      <c r="AQ61" s="7">
        <f t="shared" si="122"/>
        <v>0</v>
      </c>
      <c r="AR61" s="7">
        <f t="shared" si="122"/>
        <v>0</v>
      </c>
      <c r="AS61" s="7">
        <f t="shared" si="122"/>
        <v>0</v>
      </c>
      <c r="AT61" s="7">
        <f t="shared" si="122"/>
        <v>0</v>
      </c>
      <c r="AU61" s="7">
        <f t="shared" si="122"/>
        <v>0</v>
      </c>
      <c r="AV61" s="7">
        <f t="shared" si="122"/>
        <v>0</v>
      </c>
      <c r="AW61" s="7">
        <f t="shared" si="122"/>
        <v>0</v>
      </c>
      <c r="AX61" s="7">
        <f t="shared" si="122"/>
        <v>0</v>
      </c>
      <c r="AY61" s="7">
        <f t="shared" si="122"/>
        <v>0</v>
      </c>
      <c r="AZ61" s="7">
        <f t="shared" si="122"/>
        <v>0</v>
      </c>
      <c r="BA61" s="7">
        <f t="shared" si="122"/>
        <v>0</v>
      </c>
      <c r="BB61" s="7">
        <f t="shared" si="122"/>
        <v>0</v>
      </c>
      <c r="BC61" s="7">
        <f t="shared" si="122"/>
        <v>0</v>
      </c>
      <c r="BD61" s="7">
        <f t="shared" si="122"/>
        <v>0</v>
      </c>
      <c r="BE61" s="7">
        <f t="shared" si="122"/>
        <v>0</v>
      </c>
      <c r="BF61" s="7">
        <f t="shared" si="122"/>
        <v>0</v>
      </c>
      <c r="BG61" s="7">
        <f t="shared" si="122"/>
        <v>10</v>
      </c>
      <c r="BH61" s="7">
        <f t="shared" si="122"/>
        <v>0</v>
      </c>
      <c r="BI61" s="7">
        <f t="shared" si="122"/>
        <v>0</v>
      </c>
      <c r="BJ61" s="7">
        <f t="shared" si="122"/>
        <v>0</v>
      </c>
      <c r="BK61" s="7"/>
      <c r="BL61" s="7">
        <v>10</v>
      </c>
      <c r="BM61" s="7">
        <f>BL61/1000/1</f>
        <v>0.01</v>
      </c>
    </row>
    <row r="62" spans="1:65" x14ac:dyDescent="0.25">
      <c r="A62" s="5" t="s">
        <v>104</v>
      </c>
      <c r="B62" s="5"/>
      <c r="C62" s="5"/>
      <c r="D62" s="5"/>
      <c r="E62" s="5" t="s">
        <v>105</v>
      </c>
      <c r="F62" s="5" t="s">
        <v>9</v>
      </c>
      <c r="G62" s="5">
        <f>SUM(I62:AI62)</f>
        <v>7</v>
      </c>
      <c r="H62" s="5"/>
      <c r="I62" s="5"/>
      <c r="J62" s="5">
        <v>1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>
        <v>3</v>
      </c>
      <c r="X62" s="5"/>
      <c r="Y62" s="5"/>
      <c r="Z62" s="5">
        <v>1</v>
      </c>
      <c r="AA62" s="5"/>
      <c r="AB62" s="5"/>
      <c r="AC62" s="5"/>
      <c r="AD62" s="5">
        <v>1</v>
      </c>
      <c r="AE62" s="5"/>
      <c r="AF62" s="5">
        <v>1</v>
      </c>
      <c r="AG62" s="5"/>
      <c r="AH62" s="5"/>
      <c r="AI62" s="5"/>
      <c r="AJ62" s="5"/>
      <c r="AK62" s="5">
        <v>2</v>
      </c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>
        <v>3</v>
      </c>
      <c r="AY62" s="5"/>
      <c r="AZ62" s="5"/>
      <c r="BA62" s="5">
        <v>2</v>
      </c>
      <c r="BB62" s="5"/>
      <c r="BC62" s="5"/>
      <c r="BD62" s="5"/>
      <c r="BE62" s="5">
        <v>3</v>
      </c>
      <c r="BF62" s="5"/>
      <c r="BG62" s="5">
        <v>5</v>
      </c>
      <c r="BH62" s="5"/>
      <c r="BI62" s="5"/>
      <c r="BJ62" s="5"/>
      <c r="BK62" s="5" t="s">
        <v>106</v>
      </c>
      <c r="BL62" s="5">
        <v>15</v>
      </c>
      <c r="BM62" s="5"/>
    </row>
    <row r="63" spans="1:65" x14ac:dyDescent="0.25">
      <c r="A63" s="7" t="s">
        <v>104</v>
      </c>
      <c r="B63" s="7" t="s">
        <v>275</v>
      </c>
      <c r="C63" s="7" t="s">
        <v>276</v>
      </c>
      <c r="D63" s="15">
        <v>45528</v>
      </c>
      <c r="E63" s="7" t="s">
        <v>10</v>
      </c>
      <c r="F63" s="7"/>
      <c r="G63" s="7"/>
      <c r="H63" s="7"/>
      <c r="I63" s="7">
        <f>SUM(I62)</f>
        <v>0</v>
      </c>
      <c r="J63" s="7">
        <f t="shared" ref="J63:BJ63" si="123">SUM(J62)</f>
        <v>1</v>
      </c>
      <c r="K63" s="7">
        <f t="shared" si="123"/>
        <v>0</v>
      </c>
      <c r="L63" s="7">
        <f t="shared" si="123"/>
        <v>0</v>
      </c>
      <c r="M63" s="7">
        <f t="shared" si="123"/>
        <v>0</v>
      </c>
      <c r="N63" s="7">
        <f t="shared" si="123"/>
        <v>0</v>
      </c>
      <c r="O63" s="7">
        <f t="shared" si="123"/>
        <v>0</v>
      </c>
      <c r="P63" s="7">
        <f t="shared" si="123"/>
        <v>0</v>
      </c>
      <c r="Q63" s="7">
        <f t="shared" si="123"/>
        <v>0</v>
      </c>
      <c r="R63" s="7">
        <f t="shared" si="123"/>
        <v>0</v>
      </c>
      <c r="S63" s="7">
        <f t="shared" si="123"/>
        <v>0</v>
      </c>
      <c r="T63" s="7">
        <f t="shared" si="123"/>
        <v>0</v>
      </c>
      <c r="U63" s="7">
        <f t="shared" si="123"/>
        <v>0</v>
      </c>
      <c r="V63" s="7">
        <f t="shared" si="123"/>
        <v>0</v>
      </c>
      <c r="W63" s="7">
        <f t="shared" si="123"/>
        <v>3</v>
      </c>
      <c r="X63" s="7">
        <f t="shared" si="123"/>
        <v>0</v>
      </c>
      <c r="Y63" s="7">
        <f t="shared" si="123"/>
        <v>0</v>
      </c>
      <c r="Z63" s="7">
        <f t="shared" si="123"/>
        <v>1</v>
      </c>
      <c r="AA63" s="7">
        <f t="shared" si="123"/>
        <v>0</v>
      </c>
      <c r="AB63" s="7">
        <f t="shared" si="123"/>
        <v>0</v>
      </c>
      <c r="AC63" s="7">
        <f t="shared" si="123"/>
        <v>0</v>
      </c>
      <c r="AD63" s="7">
        <f t="shared" si="123"/>
        <v>1</v>
      </c>
      <c r="AE63" s="7">
        <f t="shared" si="123"/>
        <v>0</v>
      </c>
      <c r="AF63" s="7">
        <f t="shared" si="123"/>
        <v>1</v>
      </c>
      <c r="AG63" s="7">
        <f t="shared" si="123"/>
        <v>0</v>
      </c>
      <c r="AH63" s="7">
        <f t="shared" si="123"/>
        <v>0</v>
      </c>
      <c r="AI63" s="7">
        <f t="shared" si="123"/>
        <v>0</v>
      </c>
      <c r="AJ63" s="7">
        <f t="shared" si="123"/>
        <v>0</v>
      </c>
      <c r="AK63" s="7">
        <f t="shared" si="123"/>
        <v>2</v>
      </c>
      <c r="AL63" s="7">
        <f t="shared" si="123"/>
        <v>0</v>
      </c>
      <c r="AM63" s="7">
        <f t="shared" si="123"/>
        <v>0</v>
      </c>
      <c r="AN63" s="7">
        <f t="shared" si="123"/>
        <v>0</v>
      </c>
      <c r="AO63" s="7">
        <f t="shared" si="123"/>
        <v>0</v>
      </c>
      <c r="AP63" s="7">
        <f t="shared" si="123"/>
        <v>0</v>
      </c>
      <c r="AQ63" s="7">
        <f t="shared" si="123"/>
        <v>0</v>
      </c>
      <c r="AR63" s="7">
        <f t="shared" si="123"/>
        <v>0</v>
      </c>
      <c r="AS63" s="7">
        <f t="shared" si="123"/>
        <v>0</v>
      </c>
      <c r="AT63" s="7">
        <f t="shared" si="123"/>
        <v>0</v>
      </c>
      <c r="AU63" s="7">
        <f t="shared" si="123"/>
        <v>0</v>
      </c>
      <c r="AV63" s="7">
        <f t="shared" si="123"/>
        <v>0</v>
      </c>
      <c r="AW63" s="7">
        <f t="shared" si="123"/>
        <v>0</v>
      </c>
      <c r="AX63" s="7">
        <f t="shared" si="123"/>
        <v>3</v>
      </c>
      <c r="AY63" s="7">
        <f t="shared" si="123"/>
        <v>0</v>
      </c>
      <c r="AZ63" s="7">
        <f t="shared" si="123"/>
        <v>0</v>
      </c>
      <c r="BA63" s="7">
        <f t="shared" si="123"/>
        <v>2</v>
      </c>
      <c r="BB63" s="7">
        <f t="shared" si="123"/>
        <v>0</v>
      </c>
      <c r="BC63" s="7">
        <f t="shared" si="123"/>
        <v>0</v>
      </c>
      <c r="BD63" s="7">
        <f t="shared" si="123"/>
        <v>0</v>
      </c>
      <c r="BE63" s="7">
        <f t="shared" si="123"/>
        <v>3</v>
      </c>
      <c r="BF63" s="7">
        <f t="shared" si="123"/>
        <v>0</v>
      </c>
      <c r="BG63" s="7">
        <f t="shared" si="123"/>
        <v>5</v>
      </c>
      <c r="BH63" s="7">
        <f t="shared" si="123"/>
        <v>0</v>
      </c>
      <c r="BI63" s="7">
        <f t="shared" si="123"/>
        <v>0</v>
      </c>
      <c r="BJ63" s="7">
        <f t="shared" si="123"/>
        <v>0</v>
      </c>
      <c r="BK63" s="7"/>
      <c r="BL63" s="7">
        <v>15</v>
      </c>
      <c r="BM63" s="7">
        <f>BL63/1000/1</f>
        <v>1.4999999999999999E-2</v>
      </c>
    </row>
    <row r="64" spans="1:65" x14ac:dyDescent="0.25">
      <c r="A64" s="5" t="s">
        <v>107</v>
      </c>
      <c r="B64" s="5"/>
      <c r="C64" s="5"/>
      <c r="D64" s="5"/>
      <c r="E64" s="5" t="s">
        <v>108</v>
      </c>
      <c r="F64" s="5" t="s">
        <v>9</v>
      </c>
      <c r="G64" s="5">
        <f>SUM(I64:AI64)</f>
        <v>0</v>
      </c>
      <c r="H64" s="5">
        <v>0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>
        <v>0</v>
      </c>
      <c r="BM64" s="5"/>
    </row>
    <row r="65" spans="1:65" x14ac:dyDescent="0.25">
      <c r="A65" s="7" t="s">
        <v>107</v>
      </c>
      <c r="B65" s="7" t="s">
        <v>277</v>
      </c>
      <c r="C65" s="7" t="s">
        <v>278</v>
      </c>
      <c r="D65" s="15">
        <v>45529</v>
      </c>
      <c r="E65" s="7" t="s">
        <v>10</v>
      </c>
      <c r="F65" s="7"/>
      <c r="G65" s="7"/>
      <c r="H65" s="7"/>
      <c r="I65" s="7">
        <f>SUM(I64)</f>
        <v>0</v>
      </c>
      <c r="J65" s="7">
        <f t="shared" ref="J65:BJ65" si="124">SUM(J64)</f>
        <v>0</v>
      </c>
      <c r="K65" s="7">
        <f t="shared" si="124"/>
        <v>0</v>
      </c>
      <c r="L65" s="7">
        <f t="shared" si="124"/>
        <v>0</v>
      </c>
      <c r="M65" s="7">
        <f t="shared" si="124"/>
        <v>0</v>
      </c>
      <c r="N65" s="7">
        <f t="shared" si="124"/>
        <v>0</v>
      </c>
      <c r="O65" s="7">
        <f t="shared" si="124"/>
        <v>0</v>
      </c>
      <c r="P65" s="7">
        <f t="shared" si="124"/>
        <v>0</v>
      </c>
      <c r="Q65" s="7">
        <f t="shared" si="124"/>
        <v>0</v>
      </c>
      <c r="R65" s="7">
        <f t="shared" si="124"/>
        <v>0</v>
      </c>
      <c r="S65" s="7">
        <f t="shared" si="124"/>
        <v>0</v>
      </c>
      <c r="T65" s="7">
        <f t="shared" si="124"/>
        <v>0</v>
      </c>
      <c r="U65" s="7">
        <f t="shared" si="124"/>
        <v>0</v>
      </c>
      <c r="V65" s="7">
        <f t="shared" si="124"/>
        <v>0</v>
      </c>
      <c r="W65" s="7">
        <f t="shared" si="124"/>
        <v>0</v>
      </c>
      <c r="X65" s="7">
        <f t="shared" si="124"/>
        <v>0</v>
      </c>
      <c r="Y65" s="7">
        <f t="shared" si="124"/>
        <v>0</v>
      </c>
      <c r="Z65" s="7">
        <f t="shared" si="124"/>
        <v>0</v>
      </c>
      <c r="AA65" s="7">
        <f t="shared" si="124"/>
        <v>0</v>
      </c>
      <c r="AB65" s="7">
        <f t="shared" si="124"/>
        <v>0</v>
      </c>
      <c r="AC65" s="7">
        <f t="shared" si="124"/>
        <v>0</v>
      </c>
      <c r="AD65" s="7">
        <f t="shared" si="124"/>
        <v>0</v>
      </c>
      <c r="AE65" s="7">
        <f t="shared" si="124"/>
        <v>0</v>
      </c>
      <c r="AF65" s="7">
        <f t="shared" si="124"/>
        <v>0</v>
      </c>
      <c r="AG65" s="7">
        <f t="shared" si="124"/>
        <v>0</v>
      </c>
      <c r="AH65" s="7">
        <f t="shared" si="124"/>
        <v>0</v>
      </c>
      <c r="AI65" s="7">
        <f t="shared" si="124"/>
        <v>0</v>
      </c>
      <c r="AJ65" s="7">
        <f t="shared" si="124"/>
        <v>0</v>
      </c>
      <c r="AK65" s="7">
        <f t="shared" si="124"/>
        <v>0</v>
      </c>
      <c r="AL65" s="7">
        <f t="shared" si="124"/>
        <v>0</v>
      </c>
      <c r="AM65" s="7">
        <f t="shared" si="124"/>
        <v>0</v>
      </c>
      <c r="AN65" s="7">
        <f t="shared" si="124"/>
        <v>0</v>
      </c>
      <c r="AO65" s="7">
        <f t="shared" si="124"/>
        <v>0</v>
      </c>
      <c r="AP65" s="7">
        <f t="shared" si="124"/>
        <v>0</v>
      </c>
      <c r="AQ65" s="7">
        <f t="shared" si="124"/>
        <v>0</v>
      </c>
      <c r="AR65" s="7">
        <f t="shared" si="124"/>
        <v>0</v>
      </c>
      <c r="AS65" s="7">
        <f t="shared" si="124"/>
        <v>0</v>
      </c>
      <c r="AT65" s="7">
        <f t="shared" si="124"/>
        <v>0</v>
      </c>
      <c r="AU65" s="7">
        <f t="shared" si="124"/>
        <v>0</v>
      </c>
      <c r="AV65" s="7">
        <f t="shared" si="124"/>
        <v>0</v>
      </c>
      <c r="AW65" s="7">
        <f t="shared" si="124"/>
        <v>0</v>
      </c>
      <c r="AX65" s="7">
        <f t="shared" si="124"/>
        <v>0</v>
      </c>
      <c r="AY65" s="7">
        <f t="shared" si="124"/>
        <v>0</v>
      </c>
      <c r="AZ65" s="7">
        <f t="shared" si="124"/>
        <v>0</v>
      </c>
      <c r="BA65" s="7">
        <f t="shared" si="124"/>
        <v>0</v>
      </c>
      <c r="BB65" s="7">
        <f t="shared" si="124"/>
        <v>0</v>
      </c>
      <c r="BC65" s="7">
        <f t="shared" si="124"/>
        <v>0</v>
      </c>
      <c r="BD65" s="7">
        <f t="shared" si="124"/>
        <v>0</v>
      </c>
      <c r="BE65" s="7">
        <f t="shared" si="124"/>
        <v>0</v>
      </c>
      <c r="BF65" s="7">
        <f t="shared" si="124"/>
        <v>0</v>
      </c>
      <c r="BG65" s="7">
        <f t="shared" si="124"/>
        <v>0</v>
      </c>
      <c r="BH65" s="7">
        <f t="shared" si="124"/>
        <v>0</v>
      </c>
      <c r="BI65" s="7">
        <f t="shared" si="124"/>
        <v>0</v>
      </c>
      <c r="BJ65" s="7">
        <f t="shared" si="124"/>
        <v>0</v>
      </c>
      <c r="BK65" s="7"/>
      <c r="BL65" s="7">
        <v>0</v>
      </c>
      <c r="BM65" s="7">
        <v>0</v>
      </c>
    </row>
    <row r="66" spans="1:65" x14ac:dyDescent="0.25">
      <c r="A66" s="5" t="s">
        <v>109</v>
      </c>
      <c r="B66" s="5"/>
      <c r="C66" s="5"/>
      <c r="D66" s="5"/>
      <c r="E66" s="5" t="s">
        <v>110</v>
      </c>
      <c r="F66" s="5" t="s">
        <v>9</v>
      </c>
      <c r="G66" s="5">
        <f>SUM(I66:AI66)</f>
        <v>2</v>
      </c>
      <c r="H66" s="5">
        <v>2</v>
      </c>
      <c r="I66" s="5"/>
      <c r="J66" s="5">
        <v>1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>
        <v>1</v>
      </c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>
        <v>15</v>
      </c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>
        <v>3</v>
      </c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 t="s">
        <v>111</v>
      </c>
      <c r="BL66" s="5">
        <v>18</v>
      </c>
      <c r="BM66" s="5"/>
    </row>
    <row r="67" spans="1:65" x14ac:dyDescent="0.25">
      <c r="A67" s="7" t="s">
        <v>109</v>
      </c>
      <c r="B67" s="7" t="s">
        <v>279</v>
      </c>
      <c r="C67" s="7" t="s">
        <v>280</v>
      </c>
      <c r="D67" s="15">
        <v>45529</v>
      </c>
      <c r="E67" s="7" t="s">
        <v>10</v>
      </c>
      <c r="F67" s="7"/>
      <c r="G67" s="7"/>
      <c r="H67" s="7"/>
      <c r="I67" s="7">
        <f>SUM(I66)</f>
        <v>0</v>
      </c>
      <c r="J67" s="7">
        <f t="shared" ref="J67:BJ67" si="125">SUM(J66)</f>
        <v>1</v>
      </c>
      <c r="K67" s="7">
        <f t="shared" si="125"/>
        <v>0</v>
      </c>
      <c r="L67" s="7">
        <f t="shared" si="125"/>
        <v>0</v>
      </c>
      <c r="M67" s="7">
        <f t="shared" si="125"/>
        <v>0</v>
      </c>
      <c r="N67" s="7">
        <f t="shared" si="125"/>
        <v>0</v>
      </c>
      <c r="O67" s="7">
        <f t="shared" si="125"/>
        <v>0</v>
      </c>
      <c r="P67" s="7">
        <f t="shared" si="125"/>
        <v>0</v>
      </c>
      <c r="Q67" s="7">
        <f t="shared" si="125"/>
        <v>0</v>
      </c>
      <c r="R67" s="7">
        <f t="shared" si="125"/>
        <v>0</v>
      </c>
      <c r="S67" s="7">
        <f t="shared" si="125"/>
        <v>0</v>
      </c>
      <c r="T67" s="7">
        <f t="shared" si="125"/>
        <v>0</v>
      </c>
      <c r="U67" s="7">
        <f t="shared" si="125"/>
        <v>0</v>
      </c>
      <c r="V67" s="7">
        <f t="shared" si="125"/>
        <v>0</v>
      </c>
      <c r="W67" s="7">
        <f t="shared" si="125"/>
        <v>1</v>
      </c>
      <c r="X67" s="7">
        <f t="shared" si="125"/>
        <v>0</v>
      </c>
      <c r="Y67" s="7">
        <f t="shared" si="125"/>
        <v>0</v>
      </c>
      <c r="Z67" s="7">
        <f t="shared" si="125"/>
        <v>0</v>
      </c>
      <c r="AA67" s="7">
        <f t="shared" si="125"/>
        <v>0</v>
      </c>
      <c r="AB67" s="7">
        <f t="shared" si="125"/>
        <v>0</v>
      </c>
      <c r="AC67" s="7">
        <f t="shared" si="125"/>
        <v>0</v>
      </c>
      <c r="AD67" s="7">
        <f t="shared" si="125"/>
        <v>0</v>
      </c>
      <c r="AE67" s="7">
        <f t="shared" si="125"/>
        <v>0</v>
      </c>
      <c r="AF67" s="7">
        <f t="shared" si="125"/>
        <v>0</v>
      </c>
      <c r="AG67" s="7">
        <f t="shared" si="125"/>
        <v>0</v>
      </c>
      <c r="AH67" s="7">
        <f t="shared" si="125"/>
        <v>0</v>
      </c>
      <c r="AI67" s="7">
        <f t="shared" si="125"/>
        <v>0</v>
      </c>
      <c r="AJ67" s="7">
        <f t="shared" si="125"/>
        <v>0</v>
      </c>
      <c r="AK67" s="7">
        <f t="shared" si="125"/>
        <v>15</v>
      </c>
      <c r="AL67" s="7">
        <f t="shared" si="125"/>
        <v>0</v>
      </c>
      <c r="AM67" s="7">
        <f t="shared" si="125"/>
        <v>0</v>
      </c>
      <c r="AN67" s="7">
        <f t="shared" si="125"/>
        <v>0</v>
      </c>
      <c r="AO67" s="7">
        <f t="shared" si="125"/>
        <v>0</v>
      </c>
      <c r="AP67" s="7">
        <f t="shared" si="125"/>
        <v>0</v>
      </c>
      <c r="AQ67" s="7">
        <f t="shared" si="125"/>
        <v>0</v>
      </c>
      <c r="AR67" s="7">
        <f t="shared" si="125"/>
        <v>0</v>
      </c>
      <c r="AS67" s="7">
        <f t="shared" si="125"/>
        <v>0</v>
      </c>
      <c r="AT67" s="7">
        <f t="shared" si="125"/>
        <v>0</v>
      </c>
      <c r="AU67" s="7">
        <f t="shared" si="125"/>
        <v>0</v>
      </c>
      <c r="AV67" s="7">
        <f t="shared" si="125"/>
        <v>0</v>
      </c>
      <c r="AW67" s="7">
        <f t="shared" si="125"/>
        <v>0</v>
      </c>
      <c r="AX67" s="7">
        <f t="shared" si="125"/>
        <v>3</v>
      </c>
      <c r="AY67" s="7">
        <f t="shared" si="125"/>
        <v>0</v>
      </c>
      <c r="AZ67" s="7">
        <f t="shared" si="125"/>
        <v>0</v>
      </c>
      <c r="BA67" s="7">
        <f t="shared" si="125"/>
        <v>0</v>
      </c>
      <c r="BB67" s="7">
        <f t="shared" si="125"/>
        <v>0</v>
      </c>
      <c r="BC67" s="7">
        <f t="shared" si="125"/>
        <v>0</v>
      </c>
      <c r="BD67" s="7">
        <f t="shared" si="125"/>
        <v>0</v>
      </c>
      <c r="BE67" s="7">
        <f t="shared" si="125"/>
        <v>0</v>
      </c>
      <c r="BF67" s="7">
        <f t="shared" si="125"/>
        <v>0</v>
      </c>
      <c r="BG67" s="7">
        <f t="shared" si="125"/>
        <v>0</v>
      </c>
      <c r="BH67" s="7">
        <f t="shared" si="125"/>
        <v>0</v>
      </c>
      <c r="BI67" s="7">
        <f t="shared" si="125"/>
        <v>0</v>
      </c>
      <c r="BJ67" s="7">
        <f t="shared" si="125"/>
        <v>0</v>
      </c>
      <c r="BK67" s="7"/>
      <c r="BL67" s="7">
        <v>18</v>
      </c>
      <c r="BM67" s="7">
        <f>BL67/1000/1</f>
        <v>1.7999999999999999E-2</v>
      </c>
    </row>
    <row r="68" spans="1:65" x14ac:dyDescent="0.25">
      <c r="A68" s="5" t="s">
        <v>112</v>
      </c>
      <c r="B68" s="5"/>
      <c r="C68" s="5"/>
      <c r="D68" s="5"/>
      <c r="E68" s="5" t="s">
        <v>113</v>
      </c>
      <c r="F68" s="5" t="s">
        <v>9</v>
      </c>
      <c r="G68" s="5">
        <f>SUM(I68:AI68)</f>
        <v>0</v>
      </c>
      <c r="H68" s="5">
        <v>0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>
        <v>0</v>
      </c>
      <c r="BM68" s="5"/>
    </row>
    <row r="69" spans="1:65" x14ac:dyDescent="0.25">
      <c r="A69" s="7" t="s">
        <v>112</v>
      </c>
      <c r="B69" s="7" t="s">
        <v>281</v>
      </c>
      <c r="C69" s="7"/>
      <c r="D69" s="15">
        <v>45529</v>
      </c>
      <c r="E69" s="7" t="s">
        <v>10</v>
      </c>
      <c r="F69" s="7"/>
      <c r="G69" s="7"/>
      <c r="H69" s="7"/>
      <c r="I69" s="7">
        <f>SUM(I68)</f>
        <v>0</v>
      </c>
      <c r="J69" s="7">
        <f t="shared" ref="J69:BJ69" si="126">SUM(J68)</f>
        <v>0</v>
      </c>
      <c r="K69" s="7">
        <f t="shared" si="126"/>
        <v>0</v>
      </c>
      <c r="L69" s="7">
        <f t="shared" si="126"/>
        <v>0</v>
      </c>
      <c r="M69" s="7">
        <f t="shared" si="126"/>
        <v>0</v>
      </c>
      <c r="N69" s="7">
        <f t="shared" si="126"/>
        <v>0</v>
      </c>
      <c r="O69" s="7">
        <f t="shared" si="126"/>
        <v>0</v>
      </c>
      <c r="P69" s="7">
        <f t="shared" si="126"/>
        <v>0</v>
      </c>
      <c r="Q69" s="7">
        <f t="shared" si="126"/>
        <v>0</v>
      </c>
      <c r="R69" s="7">
        <f t="shared" si="126"/>
        <v>0</v>
      </c>
      <c r="S69" s="7">
        <f t="shared" si="126"/>
        <v>0</v>
      </c>
      <c r="T69" s="7">
        <f t="shared" si="126"/>
        <v>0</v>
      </c>
      <c r="U69" s="7">
        <f t="shared" si="126"/>
        <v>0</v>
      </c>
      <c r="V69" s="7">
        <f t="shared" si="126"/>
        <v>0</v>
      </c>
      <c r="W69" s="7">
        <f t="shared" si="126"/>
        <v>0</v>
      </c>
      <c r="X69" s="7">
        <f t="shared" si="126"/>
        <v>0</v>
      </c>
      <c r="Y69" s="7">
        <f t="shared" si="126"/>
        <v>0</v>
      </c>
      <c r="Z69" s="7">
        <f t="shared" si="126"/>
        <v>0</v>
      </c>
      <c r="AA69" s="7">
        <f t="shared" si="126"/>
        <v>0</v>
      </c>
      <c r="AB69" s="7">
        <f t="shared" si="126"/>
        <v>0</v>
      </c>
      <c r="AC69" s="7">
        <f t="shared" si="126"/>
        <v>0</v>
      </c>
      <c r="AD69" s="7">
        <f t="shared" si="126"/>
        <v>0</v>
      </c>
      <c r="AE69" s="7">
        <f t="shared" si="126"/>
        <v>0</v>
      </c>
      <c r="AF69" s="7">
        <f t="shared" si="126"/>
        <v>0</v>
      </c>
      <c r="AG69" s="7">
        <f t="shared" si="126"/>
        <v>0</v>
      </c>
      <c r="AH69" s="7">
        <f t="shared" si="126"/>
        <v>0</v>
      </c>
      <c r="AI69" s="7">
        <f t="shared" si="126"/>
        <v>0</v>
      </c>
      <c r="AJ69" s="7">
        <f t="shared" si="126"/>
        <v>0</v>
      </c>
      <c r="AK69" s="7">
        <f t="shared" si="126"/>
        <v>0</v>
      </c>
      <c r="AL69" s="7">
        <f t="shared" si="126"/>
        <v>0</v>
      </c>
      <c r="AM69" s="7">
        <f t="shared" si="126"/>
        <v>0</v>
      </c>
      <c r="AN69" s="7">
        <f t="shared" si="126"/>
        <v>0</v>
      </c>
      <c r="AO69" s="7">
        <f t="shared" si="126"/>
        <v>0</v>
      </c>
      <c r="AP69" s="7">
        <f t="shared" si="126"/>
        <v>0</v>
      </c>
      <c r="AQ69" s="7">
        <f t="shared" si="126"/>
        <v>0</v>
      </c>
      <c r="AR69" s="7">
        <f t="shared" si="126"/>
        <v>0</v>
      </c>
      <c r="AS69" s="7">
        <f t="shared" si="126"/>
        <v>0</v>
      </c>
      <c r="AT69" s="7">
        <f t="shared" si="126"/>
        <v>0</v>
      </c>
      <c r="AU69" s="7">
        <f t="shared" si="126"/>
        <v>0</v>
      </c>
      <c r="AV69" s="7">
        <f t="shared" si="126"/>
        <v>0</v>
      </c>
      <c r="AW69" s="7">
        <f t="shared" si="126"/>
        <v>0</v>
      </c>
      <c r="AX69" s="7">
        <f t="shared" si="126"/>
        <v>0</v>
      </c>
      <c r="AY69" s="7">
        <f t="shared" si="126"/>
        <v>0</v>
      </c>
      <c r="AZ69" s="7">
        <f t="shared" si="126"/>
        <v>0</v>
      </c>
      <c r="BA69" s="7">
        <f t="shared" si="126"/>
        <v>0</v>
      </c>
      <c r="BB69" s="7">
        <f t="shared" si="126"/>
        <v>0</v>
      </c>
      <c r="BC69" s="7">
        <f t="shared" si="126"/>
        <v>0</v>
      </c>
      <c r="BD69" s="7">
        <f t="shared" si="126"/>
        <v>0</v>
      </c>
      <c r="BE69" s="7">
        <f t="shared" si="126"/>
        <v>0</v>
      </c>
      <c r="BF69" s="7">
        <f t="shared" si="126"/>
        <v>0</v>
      </c>
      <c r="BG69" s="7">
        <f t="shared" si="126"/>
        <v>0</v>
      </c>
      <c r="BH69" s="7">
        <f t="shared" si="126"/>
        <v>0</v>
      </c>
      <c r="BI69" s="7">
        <f t="shared" si="126"/>
        <v>0</v>
      </c>
      <c r="BJ69" s="7">
        <f t="shared" si="126"/>
        <v>0</v>
      </c>
      <c r="BK69" s="7"/>
      <c r="BL69" s="7">
        <v>0</v>
      </c>
      <c r="BM69" s="7">
        <v>0</v>
      </c>
    </row>
    <row r="70" spans="1:65" x14ac:dyDescent="0.25">
      <c r="A70" s="5" t="s">
        <v>114</v>
      </c>
      <c r="B70" s="5"/>
      <c r="C70" s="5"/>
      <c r="D70" s="5"/>
      <c r="E70" s="5" t="s">
        <v>115</v>
      </c>
      <c r="F70" s="5" t="s">
        <v>9</v>
      </c>
      <c r="G70" s="5">
        <f>SUM(I70:AI70)</f>
        <v>15</v>
      </c>
      <c r="H70" s="5">
        <v>4</v>
      </c>
      <c r="I70" s="5"/>
      <c r="J70" s="5">
        <v>1</v>
      </c>
      <c r="K70" s="5"/>
      <c r="L70" s="5"/>
      <c r="M70" s="5"/>
      <c r="N70" s="5"/>
      <c r="O70" s="5"/>
      <c r="P70" s="5"/>
      <c r="Q70" s="5">
        <v>4</v>
      </c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>
        <v>8</v>
      </c>
      <c r="AE70" s="5"/>
      <c r="AF70" s="5"/>
      <c r="AG70" s="5"/>
      <c r="AH70" s="5"/>
      <c r="AI70" s="5">
        <v>2</v>
      </c>
      <c r="AJ70" s="5"/>
      <c r="AK70" s="5">
        <v>15</v>
      </c>
      <c r="AL70" s="5"/>
      <c r="AM70" s="5"/>
      <c r="AN70" s="5"/>
      <c r="AO70" s="5"/>
      <c r="AP70" s="5"/>
      <c r="AQ70" s="5"/>
      <c r="AR70" s="5">
        <v>4</v>
      </c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>
        <v>10</v>
      </c>
      <c r="BF70" s="5"/>
      <c r="BG70" s="5"/>
      <c r="BH70" s="5"/>
      <c r="BI70" s="5"/>
      <c r="BJ70" s="5">
        <v>3</v>
      </c>
      <c r="BK70" s="5" t="s">
        <v>116</v>
      </c>
      <c r="BL70" s="5">
        <v>32</v>
      </c>
      <c r="BM70" s="5"/>
    </row>
    <row r="71" spans="1:65" x14ac:dyDescent="0.25">
      <c r="A71" s="5" t="s">
        <v>114</v>
      </c>
      <c r="B71" s="5"/>
      <c r="C71" s="5"/>
      <c r="D71" s="5"/>
      <c r="E71" s="5" t="s">
        <v>117</v>
      </c>
      <c r="F71" s="5" t="s">
        <v>9</v>
      </c>
      <c r="G71" s="5">
        <f>SUM(I71:AI71)</f>
        <v>8</v>
      </c>
      <c r="H71" s="5">
        <v>5</v>
      </c>
      <c r="I71" s="5"/>
      <c r="J71" s="5"/>
      <c r="K71" s="5"/>
      <c r="L71" s="5"/>
      <c r="M71" s="5">
        <v>1</v>
      </c>
      <c r="N71" s="5"/>
      <c r="O71" s="5"/>
      <c r="P71" s="5"/>
      <c r="Q71" s="5"/>
      <c r="R71" s="5"/>
      <c r="S71" s="5"/>
      <c r="T71" s="5"/>
      <c r="U71" s="5"/>
      <c r="V71" s="5"/>
      <c r="W71" s="5">
        <v>1</v>
      </c>
      <c r="X71" s="5"/>
      <c r="Y71" s="5">
        <v>2</v>
      </c>
      <c r="Z71" s="5">
        <v>1</v>
      </c>
      <c r="AA71" s="5"/>
      <c r="AB71" s="5"/>
      <c r="AC71" s="5"/>
      <c r="AD71" s="5">
        <v>3</v>
      </c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>
        <v>10</v>
      </c>
      <c r="AP71" s="5"/>
      <c r="AQ71" s="5"/>
      <c r="AR71" s="5"/>
      <c r="AS71" s="5"/>
      <c r="AT71" s="5"/>
      <c r="AU71" s="5"/>
      <c r="AV71" s="5"/>
      <c r="AW71" s="5"/>
      <c r="AX71" s="5">
        <v>1</v>
      </c>
      <c r="AY71" s="5"/>
      <c r="AZ71" s="5">
        <v>10</v>
      </c>
      <c r="BA71" s="5">
        <v>5</v>
      </c>
      <c r="BB71" s="5"/>
      <c r="BC71" s="5"/>
      <c r="BD71" s="5"/>
      <c r="BE71" s="5">
        <v>3</v>
      </c>
      <c r="BF71" s="5"/>
      <c r="BG71" s="5"/>
      <c r="BH71" s="5"/>
      <c r="BI71" s="5"/>
      <c r="BJ71" s="5"/>
      <c r="BK71" s="5" t="s">
        <v>118</v>
      </c>
      <c r="BL71" s="5">
        <v>29</v>
      </c>
      <c r="BM71" s="5"/>
    </row>
    <row r="72" spans="1:65" x14ac:dyDescent="0.25">
      <c r="A72" s="5" t="s">
        <v>114</v>
      </c>
      <c r="B72" s="5"/>
      <c r="C72" s="5"/>
      <c r="D72" s="5"/>
      <c r="E72" s="5" t="s">
        <v>119</v>
      </c>
      <c r="F72" s="5" t="s">
        <v>9</v>
      </c>
      <c r="G72" s="5">
        <f>SUM(I72:AI72)</f>
        <v>14</v>
      </c>
      <c r="H72" s="5">
        <v>5</v>
      </c>
      <c r="I72" s="5"/>
      <c r="J72" s="5">
        <v>1</v>
      </c>
      <c r="K72" s="5"/>
      <c r="L72" s="5"/>
      <c r="M72" s="5"/>
      <c r="N72" s="5"/>
      <c r="O72" s="5"/>
      <c r="P72" s="5"/>
      <c r="Q72" s="5">
        <v>3</v>
      </c>
      <c r="R72" s="5">
        <v>2</v>
      </c>
      <c r="S72" s="5"/>
      <c r="T72" s="5"/>
      <c r="U72" s="5"/>
      <c r="V72" s="5"/>
      <c r="W72" s="5"/>
      <c r="X72" s="5"/>
      <c r="Y72" s="5">
        <v>1</v>
      </c>
      <c r="Z72" s="5"/>
      <c r="AA72" s="5"/>
      <c r="AB72" s="5"/>
      <c r="AC72" s="5"/>
      <c r="AD72" s="5">
        <v>7</v>
      </c>
      <c r="AE72" s="5"/>
      <c r="AF72" s="5"/>
      <c r="AG72" s="5"/>
      <c r="AH72" s="5"/>
      <c r="AI72" s="5"/>
      <c r="AJ72" s="5"/>
      <c r="AK72" s="5">
        <v>15</v>
      </c>
      <c r="AL72" s="5"/>
      <c r="AM72" s="5"/>
      <c r="AN72" s="5"/>
      <c r="AO72" s="5"/>
      <c r="AP72" s="5"/>
      <c r="AQ72" s="5"/>
      <c r="AR72" s="5">
        <v>8</v>
      </c>
      <c r="AS72" s="5">
        <v>40</v>
      </c>
      <c r="AT72" s="5"/>
      <c r="AU72" s="5"/>
      <c r="AV72" s="5"/>
      <c r="AW72" s="5"/>
      <c r="AX72" s="5"/>
      <c r="AY72" s="5"/>
      <c r="AZ72" s="5">
        <v>5</v>
      </c>
      <c r="BA72" s="5"/>
      <c r="BB72" s="5"/>
      <c r="BC72" s="5"/>
      <c r="BD72" s="5"/>
      <c r="BE72" s="5">
        <v>10</v>
      </c>
      <c r="BF72" s="5"/>
      <c r="BG72" s="5"/>
      <c r="BH72" s="5"/>
      <c r="BI72" s="5"/>
      <c r="BJ72" s="5"/>
      <c r="BK72" s="5" t="s">
        <v>120</v>
      </c>
      <c r="BL72" s="5">
        <v>78</v>
      </c>
      <c r="BM72" s="5"/>
    </row>
    <row r="73" spans="1:65" x14ac:dyDescent="0.25">
      <c r="A73" s="7" t="s">
        <v>114</v>
      </c>
      <c r="B73" s="7" t="s">
        <v>283</v>
      </c>
      <c r="C73" s="7" t="s">
        <v>282</v>
      </c>
      <c r="D73" s="15">
        <v>45528</v>
      </c>
      <c r="E73" s="7" t="s">
        <v>10</v>
      </c>
      <c r="F73" s="7"/>
      <c r="G73" s="7"/>
      <c r="H73" s="7"/>
      <c r="I73" s="7">
        <f>SUM(I70:I72)</f>
        <v>0</v>
      </c>
      <c r="J73" s="7">
        <f t="shared" ref="J73:BJ73" si="127">SUM(J70:J72)</f>
        <v>2</v>
      </c>
      <c r="K73" s="7">
        <f t="shared" si="127"/>
        <v>0</v>
      </c>
      <c r="L73" s="7">
        <f t="shared" si="127"/>
        <v>0</v>
      </c>
      <c r="M73" s="7">
        <f t="shared" si="127"/>
        <v>1</v>
      </c>
      <c r="N73" s="7">
        <f t="shared" si="127"/>
        <v>0</v>
      </c>
      <c r="O73" s="7">
        <f t="shared" si="127"/>
        <v>0</v>
      </c>
      <c r="P73" s="7">
        <f t="shared" si="127"/>
        <v>0</v>
      </c>
      <c r="Q73" s="7">
        <f t="shared" si="127"/>
        <v>7</v>
      </c>
      <c r="R73" s="7">
        <f t="shared" si="127"/>
        <v>2</v>
      </c>
      <c r="S73" s="7">
        <f t="shared" si="127"/>
        <v>0</v>
      </c>
      <c r="T73" s="7">
        <f t="shared" si="127"/>
        <v>0</v>
      </c>
      <c r="U73" s="7">
        <f t="shared" si="127"/>
        <v>0</v>
      </c>
      <c r="V73" s="7">
        <f t="shared" si="127"/>
        <v>0</v>
      </c>
      <c r="W73" s="7">
        <f t="shared" si="127"/>
        <v>1</v>
      </c>
      <c r="X73" s="7">
        <f t="shared" si="127"/>
        <v>0</v>
      </c>
      <c r="Y73" s="7">
        <f t="shared" si="127"/>
        <v>3</v>
      </c>
      <c r="Z73" s="7">
        <f t="shared" si="127"/>
        <v>1</v>
      </c>
      <c r="AA73" s="7">
        <f t="shared" si="127"/>
        <v>0</v>
      </c>
      <c r="AB73" s="7">
        <f t="shared" si="127"/>
        <v>0</v>
      </c>
      <c r="AC73" s="7">
        <f t="shared" si="127"/>
        <v>0</v>
      </c>
      <c r="AD73" s="7">
        <f t="shared" si="127"/>
        <v>18</v>
      </c>
      <c r="AE73" s="7">
        <f t="shared" si="127"/>
        <v>0</v>
      </c>
      <c r="AF73" s="7">
        <f t="shared" si="127"/>
        <v>0</v>
      </c>
      <c r="AG73" s="7">
        <f t="shared" si="127"/>
        <v>0</v>
      </c>
      <c r="AH73" s="7">
        <f t="shared" si="127"/>
        <v>0</v>
      </c>
      <c r="AI73" s="7">
        <f t="shared" si="127"/>
        <v>2</v>
      </c>
      <c r="AJ73" s="7">
        <f t="shared" si="127"/>
        <v>0</v>
      </c>
      <c r="AK73" s="7">
        <f t="shared" si="127"/>
        <v>30</v>
      </c>
      <c r="AL73" s="7">
        <f t="shared" si="127"/>
        <v>0</v>
      </c>
      <c r="AM73" s="7">
        <f t="shared" si="127"/>
        <v>0</v>
      </c>
      <c r="AN73" s="7">
        <f t="shared" si="127"/>
        <v>0</v>
      </c>
      <c r="AO73" s="7">
        <f t="shared" si="127"/>
        <v>10</v>
      </c>
      <c r="AP73" s="7">
        <f t="shared" si="127"/>
        <v>0</v>
      </c>
      <c r="AQ73" s="7">
        <f t="shared" si="127"/>
        <v>0</v>
      </c>
      <c r="AR73" s="7">
        <f t="shared" si="127"/>
        <v>12</v>
      </c>
      <c r="AS73" s="7">
        <f t="shared" si="127"/>
        <v>40</v>
      </c>
      <c r="AT73" s="7">
        <f t="shared" si="127"/>
        <v>0</v>
      </c>
      <c r="AU73" s="7">
        <f t="shared" si="127"/>
        <v>0</v>
      </c>
      <c r="AV73" s="7">
        <f t="shared" si="127"/>
        <v>0</v>
      </c>
      <c r="AW73" s="7">
        <f t="shared" si="127"/>
        <v>0</v>
      </c>
      <c r="AX73" s="7">
        <f t="shared" si="127"/>
        <v>1</v>
      </c>
      <c r="AY73" s="7">
        <f t="shared" si="127"/>
        <v>0</v>
      </c>
      <c r="AZ73" s="7">
        <f t="shared" si="127"/>
        <v>15</v>
      </c>
      <c r="BA73" s="7">
        <f t="shared" si="127"/>
        <v>5</v>
      </c>
      <c r="BB73" s="7">
        <f t="shared" si="127"/>
        <v>0</v>
      </c>
      <c r="BC73" s="7">
        <f t="shared" si="127"/>
        <v>0</v>
      </c>
      <c r="BD73" s="7">
        <f t="shared" si="127"/>
        <v>0</v>
      </c>
      <c r="BE73" s="7">
        <f t="shared" si="127"/>
        <v>23</v>
      </c>
      <c r="BF73" s="7">
        <f t="shared" si="127"/>
        <v>0</v>
      </c>
      <c r="BG73" s="7">
        <f t="shared" si="127"/>
        <v>0</v>
      </c>
      <c r="BH73" s="7">
        <f t="shared" si="127"/>
        <v>0</v>
      </c>
      <c r="BI73" s="7">
        <f t="shared" si="127"/>
        <v>0</v>
      </c>
      <c r="BJ73" s="7">
        <f t="shared" si="127"/>
        <v>3</v>
      </c>
      <c r="BK73" s="7"/>
      <c r="BL73" s="7">
        <v>139</v>
      </c>
      <c r="BM73" s="7">
        <f>BL73/1000/3</f>
        <v>4.6333333333333337E-2</v>
      </c>
    </row>
    <row r="74" spans="1:65" x14ac:dyDescent="0.25">
      <c r="A74" s="13" t="s">
        <v>191</v>
      </c>
      <c r="B74" s="13"/>
      <c r="C74" s="13"/>
      <c r="D74" s="13"/>
      <c r="E74" s="13" t="s">
        <v>192</v>
      </c>
      <c r="F74" s="13" t="s">
        <v>9</v>
      </c>
      <c r="G74" s="13">
        <f t="shared" ref="G74:G81" si="128">SUM(I74:AI74)</f>
        <v>37</v>
      </c>
      <c r="H74" s="13">
        <v>7</v>
      </c>
      <c r="I74" s="13"/>
      <c r="J74" s="13">
        <v>5</v>
      </c>
      <c r="K74" s="13">
        <v>3</v>
      </c>
      <c r="L74" s="13"/>
      <c r="M74" s="13"/>
      <c r="N74" s="13">
        <v>1</v>
      </c>
      <c r="O74" s="13"/>
      <c r="P74" s="13"/>
      <c r="Q74" s="13"/>
      <c r="R74" s="13">
        <v>1</v>
      </c>
      <c r="S74" s="13"/>
      <c r="T74" s="13"/>
      <c r="U74" s="13"/>
      <c r="V74" s="13"/>
      <c r="W74" s="13"/>
      <c r="X74" s="13"/>
      <c r="Y74" s="13">
        <v>12</v>
      </c>
      <c r="Z74" s="13"/>
      <c r="AA74" s="13"/>
      <c r="AB74" s="13"/>
      <c r="AC74" s="13"/>
      <c r="AD74" s="13">
        <v>12</v>
      </c>
      <c r="AE74" s="13">
        <v>3</v>
      </c>
      <c r="AF74" s="13"/>
      <c r="AG74" s="13"/>
      <c r="AH74" s="13"/>
      <c r="AI74" s="13"/>
      <c r="AJ74" s="13"/>
      <c r="AK74" s="13">
        <v>85</v>
      </c>
      <c r="AL74" s="13">
        <v>90</v>
      </c>
      <c r="AM74" s="13"/>
      <c r="AN74" s="13"/>
      <c r="AO74" s="13">
        <v>500</v>
      </c>
      <c r="AP74" s="13"/>
      <c r="AQ74" s="13"/>
      <c r="AR74" s="13"/>
      <c r="AS74" s="13">
        <v>20</v>
      </c>
      <c r="AT74" s="13"/>
      <c r="AU74" s="13"/>
      <c r="AV74" s="13"/>
      <c r="AW74" s="13"/>
      <c r="AX74" s="13"/>
      <c r="AY74" s="13"/>
      <c r="AZ74" s="13">
        <v>8210</v>
      </c>
      <c r="BA74" s="13"/>
      <c r="BB74" s="13"/>
      <c r="BC74" s="13"/>
      <c r="BD74" s="13"/>
      <c r="BE74" s="13">
        <v>120</v>
      </c>
      <c r="BF74" s="13">
        <v>40</v>
      </c>
      <c r="BG74" s="13"/>
      <c r="BH74" s="13"/>
      <c r="BI74" s="13"/>
      <c r="BJ74" s="13"/>
      <c r="BK74" s="13" t="s">
        <v>193</v>
      </c>
      <c r="BL74" s="13">
        <v>9065</v>
      </c>
      <c r="BM74" s="13"/>
    </row>
    <row r="75" spans="1:65" x14ac:dyDescent="0.25">
      <c r="A75" s="13" t="s">
        <v>191</v>
      </c>
      <c r="B75" s="13"/>
      <c r="C75" s="13"/>
      <c r="D75" s="13"/>
      <c r="E75" s="13" t="s">
        <v>194</v>
      </c>
      <c r="F75" s="13" t="s">
        <v>9</v>
      </c>
      <c r="G75" s="13">
        <f t="shared" si="128"/>
        <v>29</v>
      </c>
      <c r="H75" s="13">
        <v>6</v>
      </c>
      <c r="I75" s="13"/>
      <c r="J75" s="13">
        <v>3</v>
      </c>
      <c r="K75" s="13"/>
      <c r="L75" s="13"/>
      <c r="M75" s="13"/>
      <c r="N75" s="13"/>
      <c r="O75" s="13">
        <v>3</v>
      </c>
      <c r="P75" s="13"/>
      <c r="Q75" s="13">
        <v>1</v>
      </c>
      <c r="R75" s="13"/>
      <c r="S75" s="13"/>
      <c r="T75" s="13"/>
      <c r="U75" s="13"/>
      <c r="V75" s="13">
        <v>1</v>
      </c>
      <c r="W75" s="13"/>
      <c r="X75" s="13"/>
      <c r="Y75" s="13">
        <v>6</v>
      </c>
      <c r="Z75" s="13"/>
      <c r="AA75" s="13"/>
      <c r="AB75" s="13"/>
      <c r="AC75" s="13"/>
      <c r="AD75" s="13">
        <v>15</v>
      </c>
      <c r="AE75" s="13"/>
      <c r="AF75" s="13"/>
      <c r="AG75" s="13"/>
      <c r="AH75" s="13"/>
      <c r="AI75" s="13"/>
      <c r="AJ75" s="13"/>
      <c r="AK75" s="13">
        <v>45</v>
      </c>
      <c r="AL75" s="13"/>
      <c r="AM75" s="13"/>
      <c r="AN75" s="13"/>
      <c r="AO75" s="13"/>
      <c r="AP75" s="13">
        <v>55</v>
      </c>
      <c r="AQ75" s="13"/>
      <c r="AR75" s="13">
        <v>2</v>
      </c>
      <c r="AS75" s="13"/>
      <c r="AT75" s="13"/>
      <c r="AU75" s="13"/>
      <c r="AV75" s="13"/>
      <c r="AW75" s="13">
        <v>1500</v>
      </c>
      <c r="AX75" s="13"/>
      <c r="AY75" s="13"/>
      <c r="AZ75" s="13">
        <v>4015</v>
      </c>
      <c r="BA75" s="13"/>
      <c r="BB75" s="13"/>
      <c r="BC75" s="13"/>
      <c r="BD75" s="13"/>
      <c r="BE75" s="13">
        <v>150</v>
      </c>
      <c r="BF75" s="13"/>
      <c r="BG75" s="13"/>
      <c r="BH75" s="13"/>
      <c r="BI75" s="13"/>
      <c r="BJ75" s="13"/>
      <c r="BK75" s="13" t="s">
        <v>195</v>
      </c>
      <c r="BL75" s="13">
        <v>5767</v>
      </c>
      <c r="BM75" s="13"/>
    </row>
    <row r="76" spans="1:65" x14ac:dyDescent="0.25">
      <c r="A76" s="13" t="s">
        <v>191</v>
      </c>
      <c r="B76" s="13"/>
      <c r="C76" s="13"/>
      <c r="D76" s="13"/>
      <c r="E76" s="13" t="s">
        <v>196</v>
      </c>
      <c r="F76" s="13" t="s">
        <v>9</v>
      </c>
      <c r="G76" s="13">
        <f t="shared" si="128"/>
        <v>23</v>
      </c>
      <c r="H76" s="13">
        <v>6</v>
      </c>
      <c r="I76" s="13"/>
      <c r="J76" s="13">
        <v>3</v>
      </c>
      <c r="K76" s="13"/>
      <c r="L76" s="13"/>
      <c r="M76" s="13"/>
      <c r="N76" s="13"/>
      <c r="O76" s="13">
        <v>2</v>
      </c>
      <c r="P76" s="13"/>
      <c r="Q76" s="13"/>
      <c r="R76" s="13">
        <v>1</v>
      </c>
      <c r="S76" s="13"/>
      <c r="T76" s="13"/>
      <c r="U76" s="13"/>
      <c r="V76" s="13"/>
      <c r="W76" s="13"/>
      <c r="X76" s="13"/>
      <c r="Y76" s="13">
        <v>7</v>
      </c>
      <c r="Z76" s="13"/>
      <c r="AA76" s="13"/>
      <c r="AB76" s="13"/>
      <c r="AC76" s="13"/>
      <c r="AD76" s="13">
        <v>7</v>
      </c>
      <c r="AE76" s="13">
        <v>3</v>
      </c>
      <c r="AF76" s="13"/>
      <c r="AG76" s="13"/>
      <c r="AH76" s="13"/>
      <c r="AI76" s="13"/>
      <c r="AJ76" s="13"/>
      <c r="AK76" s="13">
        <v>45</v>
      </c>
      <c r="AL76" s="13"/>
      <c r="AM76" s="13"/>
      <c r="AN76" s="13"/>
      <c r="AO76" s="13"/>
      <c r="AP76" s="13">
        <v>40</v>
      </c>
      <c r="AQ76" s="13"/>
      <c r="AR76" s="13"/>
      <c r="AS76" s="13">
        <v>20</v>
      </c>
      <c r="AT76" s="13"/>
      <c r="AU76" s="13"/>
      <c r="AV76" s="13"/>
      <c r="AW76" s="13"/>
      <c r="AX76" s="13"/>
      <c r="AY76" s="13"/>
      <c r="AZ76" s="13">
        <v>5800</v>
      </c>
      <c r="BA76" s="13"/>
      <c r="BB76" s="13"/>
      <c r="BC76" s="13"/>
      <c r="BD76" s="13"/>
      <c r="BE76" s="13">
        <v>70</v>
      </c>
      <c r="BF76" s="13">
        <v>1000</v>
      </c>
      <c r="BG76" s="13"/>
      <c r="BH76" s="13"/>
      <c r="BI76" s="13"/>
      <c r="BJ76" s="13"/>
      <c r="BK76" s="13" t="s">
        <v>197</v>
      </c>
      <c r="BL76" s="13">
        <v>6975</v>
      </c>
      <c r="BM76" s="13"/>
    </row>
    <row r="77" spans="1:65" x14ac:dyDescent="0.25">
      <c r="A77" s="13" t="s">
        <v>191</v>
      </c>
      <c r="B77" s="13"/>
      <c r="C77" s="13"/>
      <c r="D77" s="13"/>
      <c r="E77" s="13" t="s">
        <v>198</v>
      </c>
      <c r="F77" s="13" t="s">
        <v>9</v>
      </c>
      <c r="G77" s="13">
        <f t="shared" si="128"/>
        <v>36</v>
      </c>
      <c r="H77" s="13">
        <v>7</v>
      </c>
      <c r="I77" s="13"/>
      <c r="J77" s="13">
        <v>8</v>
      </c>
      <c r="K77" s="13"/>
      <c r="L77" s="13"/>
      <c r="M77" s="13">
        <v>3</v>
      </c>
      <c r="N77" s="13"/>
      <c r="O77" s="13"/>
      <c r="P77" s="13"/>
      <c r="Q77" s="13">
        <v>3</v>
      </c>
      <c r="R77" s="13">
        <v>1</v>
      </c>
      <c r="S77" s="13"/>
      <c r="T77" s="13"/>
      <c r="U77" s="13"/>
      <c r="V77" s="13"/>
      <c r="W77" s="13"/>
      <c r="X77" s="13"/>
      <c r="Y77" s="13">
        <v>6</v>
      </c>
      <c r="Z77" s="13"/>
      <c r="AA77" s="13"/>
      <c r="AB77" s="13"/>
      <c r="AC77" s="13"/>
      <c r="AD77" s="13">
        <v>11</v>
      </c>
      <c r="AE77" s="13">
        <v>4</v>
      </c>
      <c r="AF77" s="13"/>
      <c r="AG77" s="13"/>
      <c r="AH77" s="13"/>
      <c r="AI77" s="13"/>
      <c r="AJ77" s="13"/>
      <c r="AK77" s="13">
        <v>120</v>
      </c>
      <c r="AL77" s="13"/>
      <c r="AM77" s="13"/>
      <c r="AN77" s="13">
        <v>60</v>
      </c>
      <c r="AO77" s="13"/>
      <c r="AP77" s="13"/>
      <c r="AQ77" s="13"/>
      <c r="AR77" s="13">
        <v>30</v>
      </c>
      <c r="AS77" s="13">
        <v>20</v>
      </c>
      <c r="AT77" s="13"/>
      <c r="AU77" s="13"/>
      <c r="AV77" s="13"/>
      <c r="AW77" s="13"/>
      <c r="AX77" s="13"/>
      <c r="AY77" s="13"/>
      <c r="AZ77" s="13">
        <v>5200</v>
      </c>
      <c r="BA77" s="13"/>
      <c r="BB77" s="13"/>
      <c r="BC77" s="13"/>
      <c r="BD77" s="13"/>
      <c r="BE77" s="13">
        <v>150</v>
      </c>
      <c r="BF77" s="13">
        <v>120</v>
      </c>
      <c r="BG77" s="13"/>
      <c r="BH77" s="13"/>
      <c r="BI77" s="13"/>
      <c r="BJ77" s="13"/>
      <c r="BK77" s="13" t="s">
        <v>199</v>
      </c>
      <c r="BL77" s="13">
        <v>5700</v>
      </c>
      <c r="BM77" s="13"/>
    </row>
    <row r="78" spans="1:65" x14ac:dyDescent="0.25">
      <c r="A78" s="13" t="s">
        <v>191</v>
      </c>
      <c r="B78" s="13"/>
      <c r="C78" s="13"/>
      <c r="D78" s="13"/>
      <c r="E78" s="13" t="s">
        <v>200</v>
      </c>
      <c r="F78" s="13" t="s">
        <v>9</v>
      </c>
      <c r="G78" s="13">
        <f t="shared" si="128"/>
        <v>6</v>
      </c>
      <c r="H78" s="13">
        <v>1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>
        <v>6</v>
      </c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M78" s="13"/>
      <c r="AO78" s="13"/>
      <c r="AQ78" s="13"/>
      <c r="AS78" s="13"/>
      <c r="AT78" s="13"/>
      <c r="AU78" s="13"/>
      <c r="AV78" s="13"/>
      <c r="AW78" s="13"/>
      <c r="AX78" s="13"/>
      <c r="AY78" s="13"/>
      <c r="AZ78" s="13">
        <v>4800</v>
      </c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 t="s">
        <v>201</v>
      </c>
      <c r="BL78" s="13">
        <v>4800</v>
      </c>
      <c r="BM78" s="13"/>
    </row>
    <row r="79" spans="1:65" x14ac:dyDescent="0.25">
      <c r="A79" s="13" t="s">
        <v>191</v>
      </c>
      <c r="B79" s="13"/>
      <c r="C79" s="13"/>
      <c r="D79" s="13"/>
      <c r="E79" s="13" t="s">
        <v>202</v>
      </c>
      <c r="F79" s="13" t="s">
        <v>9</v>
      </c>
      <c r="G79" s="13">
        <f t="shared" si="128"/>
        <v>30</v>
      </c>
      <c r="H79" s="13">
        <v>10</v>
      </c>
      <c r="I79" s="13"/>
      <c r="J79" s="13"/>
      <c r="K79" s="13">
        <v>1</v>
      </c>
      <c r="L79" s="13"/>
      <c r="M79" s="13">
        <v>4</v>
      </c>
      <c r="N79" s="13"/>
      <c r="O79" s="13">
        <v>3</v>
      </c>
      <c r="P79" s="13"/>
      <c r="Q79" s="13">
        <v>4</v>
      </c>
      <c r="R79" s="13"/>
      <c r="S79" s="13"/>
      <c r="T79" s="13"/>
      <c r="U79" s="13"/>
      <c r="V79" s="13">
        <v>1</v>
      </c>
      <c r="W79" s="13">
        <v>2</v>
      </c>
      <c r="X79" s="13"/>
      <c r="Y79" s="13">
        <v>5</v>
      </c>
      <c r="Z79" s="13"/>
      <c r="AA79" s="13"/>
      <c r="AB79" s="13">
        <v>1</v>
      </c>
      <c r="AC79" s="13"/>
      <c r="AD79" s="13">
        <v>5</v>
      </c>
      <c r="AE79" s="13">
        <v>4</v>
      </c>
      <c r="AF79" s="13"/>
      <c r="AG79" s="13"/>
      <c r="AH79" s="13"/>
      <c r="AI79" s="13"/>
      <c r="AJ79" s="13"/>
      <c r="AK79" s="13"/>
      <c r="AL79" s="13">
        <v>20</v>
      </c>
      <c r="AM79" s="13"/>
      <c r="AN79" s="13">
        <v>80</v>
      </c>
      <c r="AO79" s="13"/>
      <c r="AP79" s="13">
        <v>60</v>
      </c>
      <c r="AQ79" s="13"/>
      <c r="AR79" s="13">
        <v>35</v>
      </c>
      <c r="AS79" s="13"/>
      <c r="AT79" s="13"/>
      <c r="AU79" s="13"/>
      <c r="AV79" s="13"/>
      <c r="AW79" s="13">
        <v>50</v>
      </c>
      <c r="AX79" s="13">
        <v>5</v>
      </c>
      <c r="AY79" s="13"/>
      <c r="AZ79" s="13">
        <v>4000</v>
      </c>
      <c r="BA79" s="13"/>
      <c r="BB79" s="13"/>
      <c r="BC79" s="13">
        <v>100</v>
      </c>
      <c r="BD79" s="13"/>
      <c r="BE79" s="13">
        <v>60</v>
      </c>
      <c r="BF79" s="13">
        <v>150</v>
      </c>
      <c r="BG79" s="13"/>
      <c r="BH79" s="13"/>
      <c r="BI79" s="13"/>
      <c r="BJ79" s="13"/>
      <c r="BK79" s="13" t="s">
        <v>203</v>
      </c>
      <c r="BL79" s="13">
        <v>4560</v>
      </c>
      <c r="BM79" s="13"/>
    </row>
    <row r="80" spans="1:65" x14ac:dyDescent="0.25">
      <c r="A80" s="13" t="s">
        <v>191</v>
      </c>
      <c r="B80" s="13"/>
      <c r="C80" s="13"/>
      <c r="D80" s="13"/>
      <c r="E80" s="13" t="s">
        <v>204</v>
      </c>
      <c r="F80" s="13" t="s">
        <v>9</v>
      </c>
      <c r="G80" s="13">
        <f t="shared" si="128"/>
        <v>9</v>
      </c>
      <c r="H80" s="13">
        <v>4</v>
      </c>
      <c r="I80" s="13"/>
      <c r="J80" s="13"/>
      <c r="K80" s="13"/>
      <c r="L80" s="13"/>
      <c r="M80" s="13"/>
      <c r="N80" s="13"/>
      <c r="O80" s="13">
        <v>3</v>
      </c>
      <c r="P80" s="13"/>
      <c r="Q80" s="13"/>
      <c r="R80" s="13"/>
      <c r="S80" s="13"/>
      <c r="T80" s="13"/>
      <c r="U80" s="13"/>
      <c r="V80" s="13">
        <v>3</v>
      </c>
      <c r="W80" s="13"/>
      <c r="X80" s="13"/>
      <c r="Y80" s="13">
        <v>2</v>
      </c>
      <c r="Z80" s="13"/>
      <c r="AA80" s="13"/>
      <c r="AB80" s="13"/>
      <c r="AC80" s="13"/>
      <c r="AD80" s="13">
        <v>1</v>
      </c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>
        <v>60</v>
      </c>
      <c r="AQ80" s="13"/>
      <c r="AR80" s="13"/>
      <c r="AS80" s="13"/>
      <c r="AT80" s="13"/>
      <c r="AU80" s="13"/>
      <c r="AV80" s="13"/>
      <c r="AW80" s="13">
        <v>12000</v>
      </c>
      <c r="AX80" s="13"/>
      <c r="AY80" s="13"/>
      <c r="AZ80" s="13">
        <v>1800</v>
      </c>
      <c r="BA80" s="13"/>
      <c r="BB80" s="13"/>
      <c r="BC80" s="13"/>
      <c r="BD80" s="13"/>
      <c r="BE80" s="13">
        <v>5</v>
      </c>
      <c r="BF80" s="13"/>
      <c r="BG80" s="13"/>
      <c r="BH80" s="13"/>
      <c r="BI80" s="13"/>
      <c r="BJ80" s="13"/>
      <c r="BK80" s="13" t="s">
        <v>205</v>
      </c>
      <c r="BL80" s="13">
        <v>13865</v>
      </c>
      <c r="BM80" s="13"/>
    </row>
    <row r="81" spans="1:65" x14ac:dyDescent="0.25">
      <c r="A81" s="13" t="s">
        <v>191</v>
      </c>
      <c r="B81" s="13"/>
      <c r="C81" s="13"/>
      <c r="D81" s="13"/>
      <c r="E81" s="13" t="s">
        <v>206</v>
      </c>
      <c r="F81" s="13" t="s">
        <v>9</v>
      </c>
      <c r="G81" s="13">
        <f t="shared" si="128"/>
        <v>21</v>
      </c>
      <c r="H81" s="13">
        <v>6</v>
      </c>
      <c r="I81" s="13"/>
      <c r="J81" s="13">
        <v>6</v>
      </c>
      <c r="K81" s="13"/>
      <c r="L81" s="13"/>
      <c r="M81" s="13"/>
      <c r="N81" s="13"/>
      <c r="O81" s="13">
        <v>2</v>
      </c>
      <c r="P81" s="13">
        <v>1</v>
      </c>
      <c r="Q81" s="13"/>
      <c r="R81" s="13"/>
      <c r="S81" s="13"/>
      <c r="T81" s="13"/>
      <c r="U81" s="13"/>
      <c r="V81" s="13">
        <v>1</v>
      </c>
      <c r="W81" s="13"/>
      <c r="X81" s="13"/>
      <c r="Y81" s="13">
        <v>1</v>
      </c>
      <c r="Z81" s="13"/>
      <c r="AA81" s="13"/>
      <c r="AB81" s="13"/>
      <c r="AC81" s="13"/>
      <c r="AD81" s="13">
        <v>10</v>
      </c>
      <c r="AE81" s="13"/>
      <c r="AF81" s="13"/>
      <c r="AG81" s="13"/>
      <c r="AH81" s="13"/>
      <c r="AI81" s="13"/>
      <c r="AJ81" s="13"/>
      <c r="AK81" s="13">
        <v>95</v>
      </c>
      <c r="AL81" s="13"/>
      <c r="AM81" s="13"/>
      <c r="AN81" s="13"/>
      <c r="AO81" s="13"/>
      <c r="AP81" s="13">
        <v>40</v>
      </c>
      <c r="AQ81" s="13">
        <v>4000</v>
      </c>
      <c r="AR81" s="13"/>
      <c r="AS81" s="13"/>
      <c r="AT81" s="13"/>
      <c r="AU81" s="13"/>
      <c r="AV81" s="13"/>
      <c r="AW81" s="13">
        <v>9000</v>
      </c>
      <c r="AX81" s="13"/>
      <c r="AY81" s="13"/>
      <c r="AZ81" s="13">
        <v>800</v>
      </c>
      <c r="BA81" s="13"/>
      <c r="BB81" s="13"/>
      <c r="BC81" s="13"/>
      <c r="BD81" s="13"/>
      <c r="BE81" s="13">
        <v>120</v>
      </c>
      <c r="BF81" s="13"/>
      <c r="BG81" s="13"/>
      <c r="BH81" s="13"/>
      <c r="BI81" s="13"/>
      <c r="BJ81" s="13"/>
      <c r="BK81" s="13" t="s">
        <v>207</v>
      </c>
      <c r="BL81" s="13">
        <v>14055</v>
      </c>
      <c r="BM81" s="13"/>
    </row>
    <row r="82" spans="1:65" x14ac:dyDescent="0.25">
      <c r="A82" s="14" t="s">
        <v>191</v>
      </c>
      <c r="B82" s="14" t="s">
        <v>284</v>
      </c>
      <c r="C82" s="14" t="s">
        <v>285</v>
      </c>
      <c r="D82" s="16">
        <v>45516</v>
      </c>
      <c r="E82" s="14" t="s">
        <v>10</v>
      </c>
      <c r="F82" s="7"/>
      <c r="G82" s="7"/>
      <c r="H82" s="7"/>
      <c r="I82" s="7">
        <f t="shared" ref="I82:BI82" si="129">SUM(I74:I81)</f>
        <v>0</v>
      </c>
      <c r="J82" s="7">
        <f t="shared" si="129"/>
        <v>25</v>
      </c>
      <c r="K82" s="7">
        <f t="shared" si="129"/>
        <v>4</v>
      </c>
      <c r="L82" s="7">
        <f t="shared" si="129"/>
        <v>0</v>
      </c>
      <c r="M82" s="7">
        <f t="shared" si="129"/>
        <v>7</v>
      </c>
      <c r="N82" s="7">
        <f t="shared" si="129"/>
        <v>1</v>
      </c>
      <c r="O82" s="7">
        <f t="shared" si="129"/>
        <v>13</v>
      </c>
      <c r="P82" s="7">
        <f t="shared" si="129"/>
        <v>1</v>
      </c>
      <c r="Q82" s="7">
        <f t="shared" si="129"/>
        <v>8</v>
      </c>
      <c r="R82" s="7">
        <f t="shared" si="129"/>
        <v>3</v>
      </c>
      <c r="S82" s="7">
        <f t="shared" si="129"/>
        <v>0</v>
      </c>
      <c r="T82" s="7">
        <f t="shared" si="129"/>
        <v>0</v>
      </c>
      <c r="U82" s="7">
        <f t="shared" si="129"/>
        <v>0</v>
      </c>
      <c r="V82" s="7">
        <f t="shared" si="129"/>
        <v>6</v>
      </c>
      <c r="W82" s="7">
        <f t="shared" si="129"/>
        <v>2</v>
      </c>
      <c r="X82" s="7">
        <f t="shared" si="129"/>
        <v>0</v>
      </c>
      <c r="Y82" s="7">
        <f t="shared" si="129"/>
        <v>45</v>
      </c>
      <c r="Z82" s="7">
        <f t="shared" si="129"/>
        <v>0</v>
      </c>
      <c r="AA82" s="7">
        <f t="shared" si="129"/>
        <v>0</v>
      </c>
      <c r="AB82" s="7">
        <f t="shared" si="129"/>
        <v>1</v>
      </c>
      <c r="AC82" s="7">
        <f t="shared" si="129"/>
        <v>0</v>
      </c>
      <c r="AD82" s="7">
        <f t="shared" si="129"/>
        <v>61</v>
      </c>
      <c r="AE82" s="7">
        <f t="shared" si="129"/>
        <v>14</v>
      </c>
      <c r="AF82" s="7">
        <f t="shared" si="129"/>
        <v>0</v>
      </c>
      <c r="AG82" s="7">
        <f t="shared" si="129"/>
        <v>0</v>
      </c>
      <c r="AH82" s="7">
        <f t="shared" si="129"/>
        <v>0</v>
      </c>
      <c r="AI82" s="7">
        <f t="shared" si="129"/>
        <v>0</v>
      </c>
      <c r="AJ82" s="7">
        <f t="shared" si="129"/>
        <v>0</v>
      </c>
      <c r="AK82" s="7">
        <f t="shared" si="129"/>
        <v>390</v>
      </c>
      <c r="AL82" s="7">
        <f t="shared" si="129"/>
        <v>110</v>
      </c>
      <c r="AM82" s="7">
        <f t="shared" si="129"/>
        <v>0</v>
      </c>
      <c r="AN82" s="7">
        <f t="shared" si="129"/>
        <v>140</v>
      </c>
      <c r="AO82" s="7">
        <f t="shared" si="129"/>
        <v>500</v>
      </c>
      <c r="AP82" s="7">
        <f t="shared" si="129"/>
        <v>255</v>
      </c>
      <c r="AQ82" s="7">
        <f t="shared" si="129"/>
        <v>4000</v>
      </c>
      <c r="AR82" s="7">
        <f t="shared" si="129"/>
        <v>67</v>
      </c>
      <c r="AS82" s="7">
        <f t="shared" si="129"/>
        <v>60</v>
      </c>
      <c r="AT82" s="7">
        <f t="shared" si="129"/>
        <v>0</v>
      </c>
      <c r="AU82" s="7">
        <f t="shared" si="129"/>
        <v>0</v>
      </c>
      <c r="AV82" s="7">
        <f t="shared" si="129"/>
        <v>0</v>
      </c>
      <c r="AW82" s="7">
        <f t="shared" si="129"/>
        <v>22550</v>
      </c>
      <c r="AX82" s="7">
        <f t="shared" si="129"/>
        <v>5</v>
      </c>
      <c r="AY82" s="7">
        <f t="shared" si="129"/>
        <v>0</v>
      </c>
      <c r="AZ82" s="7">
        <f t="shared" si="129"/>
        <v>34625</v>
      </c>
      <c r="BA82" s="7">
        <f t="shared" si="129"/>
        <v>0</v>
      </c>
      <c r="BB82" s="7">
        <f t="shared" si="129"/>
        <v>0</v>
      </c>
      <c r="BC82" s="7">
        <f t="shared" si="129"/>
        <v>100</v>
      </c>
      <c r="BD82" s="7">
        <f t="shared" si="129"/>
        <v>0</v>
      </c>
      <c r="BE82" s="7">
        <f t="shared" si="129"/>
        <v>675</v>
      </c>
      <c r="BF82" s="7">
        <f t="shared" si="129"/>
        <v>1310</v>
      </c>
      <c r="BG82" s="7">
        <f t="shared" si="129"/>
        <v>0</v>
      </c>
      <c r="BH82" s="7">
        <f t="shared" si="129"/>
        <v>0</v>
      </c>
      <c r="BI82" s="7">
        <f t="shared" si="129"/>
        <v>0</v>
      </c>
      <c r="BJ82" s="7">
        <f>SUM(BJ74:BJ81)</f>
        <v>0</v>
      </c>
      <c r="BK82" s="7"/>
      <c r="BL82" s="7">
        <v>64787</v>
      </c>
      <c r="BM82" s="7">
        <f>BL82/1000/8</f>
        <v>8.0983750000000008</v>
      </c>
    </row>
    <row r="83" spans="1:65" x14ac:dyDescent="0.25">
      <c r="A83" s="13" t="s">
        <v>208</v>
      </c>
      <c r="B83" s="13"/>
      <c r="C83" s="13"/>
      <c r="D83" s="13"/>
      <c r="E83" s="5" t="s">
        <v>209</v>
      </c>
      <c r="F83" s="5" t="s">
        <v>9</v>
      </c>
      <c r="G83" s="5">
        <f t="shared" ref="G83:G92" si="130">SUM(I83:AI83)</f>
        <v>35</v>
      </c>
      <c r="H83" s="5">
        <v>5</v>
      </c>
      <c r="I83" s="5"/>
      <c r="J83" s="5">
        <v>10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>
        <v>4</v>
      </c>
      <c r="W83" s="5"/>
      <c r="X83" s="5"/>
      <c r="Y83" s="5">
        <v>8</v>
      </c>
      <c r="Z83" s="5"/>
      <c r="AA83" s="5"/>
      <c r="AB83" s="5">
        <v>1</v>
      </c>
      <c r="AC83" s="5"/>
      <c r="AD83" s="5">
        <v>12</v>
      </c>
      <c r="AE83" s="5"/>
      <c r="AF83" s="5"/>
      <c r="AG83" s="5"/>
      <c r="AH83" s="5"/>
      <c r="AI83" s="5"/>
      <c r="AJ83" s="5"/>
      <c r="AK83" s="5">
        <v>150</v>
      </c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>
        <v>1000</v>
      </c>
      <c r="AX83" s="5"/>
      <c r="AY83" s="5"/>
      <c r="AZ83" s="5">
        <v>3400</v>
      </c>
      <c r="BA83" s="5"/>
      <c r="BB83" s="5"/>
      <c r="BC83" s="5">
        <v>100</v>
      </c>
      <c r="BD83" s="5"/>
      <c r="BE83" s="5">
        <v>240</v>
      </c>
      <c r="BF83" s="5"/>
      <c r="BG83" s="5"/>
      <c r="BH83" s="5"/>
      <c r="BI83" s="5"/>
      <c r="BJ83" s="5"/>
      <c r="BK83" s="5" t="s">
        <v>219</v>
      </c>
      <c r="BL83" s="5">
        <v>4890</v>
      </c>
      <c r="BM83" s="5"/>
    </row>
    <row r="84" spans="1:65" x14ac:dyDescent="0.25">
      <c r="A84" s="13" t="s">
        <v>208</v>
      </c>
      <c r="B84" s="13"/>
      <c r="C84" s="13"/>
      <c r="D84" s="13"/>
      <c r="E84" s="5" t="s">
        <v>210</v>
      </c>
      <c r="F84" s="5" t="s">
        <v>9</v>
      </c>
      <c r="G84" s="5">
        <f t="shared" si="130"/>
        <v>16</v>
      </c>
      <c r="H84" s="5">
        <v>6</v>
      </c>
      <c r="I84" s="5"/>
      <c r="J84" s="5">
        <v>8</v>
      </c>
      <c r="K84" s="5"/>
      <c r="L84" s="5"/>
      <c r="M84" s="5"/>
      <c r="N84" s="5">
        <v>2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>
        <v>1</v>
      </c>
      <c r="Z84" s="5"/>
      <c r="AA84" s="5"/>
      <c r="AB84" s="5">
        <v>2</v>
      </c>
      <c r="AC84" s="5"/>
      <c r="AD84" s="5"/>
      <c r="AE84" s="5">
        <v>2</v>
      </c>
      <c r="AF84" s="5"/>
      <c r="AG84" s="5"/>
      <c r="AH84" s="5">
        <v>1</v>
      </c>
      <c r="AI84" s="5"/>
      <c r="AJ84" s="5"/>
      <c r="AK84" s="5">
        <v>160</v>
      </c>
      <c r="AL84" s="5"/>
      <c r="AM84" s="5"/>
      <c r="AN84" s="5"/>
      <c r="AO84" s="5">
        <v>800</v>
      </c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>
        <v>800</v>
      </c>
      <c r="BA84" s="5"/>
      <c r="BB84" s="5"/>
      <c r="BC84" s="5">
        <v>300</v>
      </c>
      <c r="BD84" s="5"/>
      <c r="BE84" s="5"/>
      <c r="BF84" s="5">
        <v>200</v>
      </c>
      <c r="BG84" s="5"/>
      <c r="BH84" s="5"/>
      <c r="BI84" s="5">
        <v>20000</v>
      </c>
      <c r="BJ84" s="5"/>
      <c r="BK84" s="5" t="s">
        <v>220</v>
      </c>
      <c r="BL84" s="5">
        <v>22260</v>
      </c>
      <c r="BM84" s="5"/>
    </row>
    <row r="85" spans="1:65" x14ac:dyDescent="0.25">
      <c r="A85" s="13" t="s">
        <v>208</v>
      </c>
      <c r="B85" s="13"/>
      <c r="C85" s="13"/>
      <c r="D85" s="13"/>
      <c r="E85" s="5" t="s">
        <v>211</v>
      </c>
      <c r="F85" s="5" t="s">
        <v>9</v>
      </c>
      <c r="G85" s="5">
        <f t="shared" si="130"/>
        <v>43</v>
      </c>
      <c r="H85" s="5">
        <v>4</v>
      </c>
      <c r="I85" s="5"/>
      <c r="J85" s="5">
        <v>3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>
        <v>38</v>
      </c>
      <c r="Z85" s="5"/>
      <c r="AA85" s="5"/>
      <c r="AB85" s="5"/>
      <c r="AC85" s="5"/>
      <c r="AD85" s="5"/>
      <c r="AE85" s="5">
        <v>1</v>
      </c>
      <c r="AF85" s="5"/>
      <c r="AG85" s="5"/>
      <c r="AH85" s="5">
        <v>1</v>
      </c>
      <c r="AI85" s="5"/>
      <c r="AJ85" s="5"/>
      <c r="AK85" s="5">
        <v>60</v>
      </c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>
        <v>31000</v>
      </c>
      <c r="BA85" s="5"/>
      <c r="BB85" s="5"/>
      <c r="BC85" s="5"/>
      <c r="BD85" s="5"/>
      <c r="BE85" s="5"/>
      <c r="BF85" s="5">
        <v>50</v>
      </c>
      <c r="BG85" s="5"/>
      <c r="BH85" s="5"/>
      <c r="BI85" s="5">
        <v>6000</v>
      </c>
      <c r="BJ85" s="5"/>
      <c r="BK85" s="5" t="s">
        <v>221</v>
      </c>
      <c r="BL85" s="5">
        <v>37110</v>
      </c>
      <c r="BM85" s="5"/>
    </row>
    <row r="86" spans="1:65" x14ac:dyDescent="0.25">
      <c r="A86" s="13" t="s">
        <v>208</v>
      </c>
      <c r="B86" s="13"/>
      <c r="C86" s="13"/>
      <c r="D86" s="13"/>
      <c r="E86" s="5" t="s">
        <v>212</v>
      </c>
      <c r="F86" s="5" t="s">
        <v>9</v>
      </c>
      <c r="G86" s="5">
        <f t="shared" si="130"/>
        <v>21</v>
      </c>
      <c r="H86" s="5">
        <v>5</v>
      </c>
      <c r="I86" s="5"/>
      <c r="J86" s="5">
        <v>3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>
        <v>4</v>
      </c>
      <c r="Z86" s="5"/>
      <c r="AA86" s="5"/>
      <c r="AB86" s="5"/>
      <c r="AC86" s="5"/>
      <c r="AD86" s="5">
        <v>9</v>
      </c>
      <c r="AE86" s="5">
        <v>4</v>
      </c>
      <c r="AF86" s="5"/>
      <c r="AG86" s="5"/>
      <c r="AH86" s="5">
        <v>1</v>
      </c>
      <c r="AI86" s="5"/>
      <c r="AJ86" s="5"/>
      <c r="AK86" s="5">
        <v>60</v>
      </c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>
        <v>3200</v>
      </c>
      <c r="BA86" s="5"/>
      <c r="BB86" s="5"/>
      <c r="BC86" s="5"/>
      <c r="BD86" s="5"/>
      <c r="BE86" s="5">
        <v>100</v>
      </c>
      <c r="BF86" s="5">
        <v>400</v>
      </c>
      <c r="BG86" s="5"/>
      <c r="BH86" s="5"/>
      <c r="BI86" s="5">
        <v>20000</v>
      </c>
      <c r="BJ86" s="5"/>
      <c r="BK86" s="5" t="s">
        <v>222</v>
      </c>
      <c r="BL86" s="5">
        <v>23760</v>
      </c>
      <c r="BM86" s="5"/>
    </row>
    <row r="87" spans="1:65" x14ac:dyDescent="0.25">
      <c r="A87" s="13" t="s">
        <v>208</v>
      </c>
      <c r="B87" s="13"/>
      <c r="C87" s="13"/>
      <c r="D87" s="13"/>
      <c r="E87" s="5" t="s">
        <v>213</v>
      </c>
      <c r="F87" s="5" t="s">
        <v>9</v>
      </c>
      <c r="G87" s="5">
        <f t="shared" si="130"/>
        <v>20</v>
      </c>
      <c r="H87" s="5">
        <v>6</v>
      </c>
      <c r="I87" s="5"/>
      <c r="J87" s="5">
        <v>3</v>
      </c>
      <c r="K87" s="5">
        <v>3</v>
      </c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>
        <v>1</v>
      </c>
      <c r="Z87" s="5"/>
      <c r="AA87" s="5"/>
      <c r="AB87" s="5">
        <v>2</v>
      </c>
      <c r="AC87" s="5"/>
      <c r="AD87" s="5">
        <v>9</v>
      </c>
      <c r="AE87" s="5">
        <v>2</v>
      </c>
      <c r="AF87" s="5"/>
      <c r="AG87" s="5"/>
      <c r="AH87" s="5"/>
      <c r="AI87" s="5"/>
      <c r="AJ87" s="5"/>
      <c r="AK87" s="5">
        <v>60</v>
      </c>
      <c r="AL87" s="5">
        <v>60</v>
      </c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>
        <v>800</v>
      </c>
      <c r="BA87" s="5"/>
      <c r="BB87" s="5"/>
      <c r="BC87" s="5">
        <v>200</v>
      </c>
      <c r="BD87" s="5"/>
      <c r="BE87" s="5">
        <v>100</v>
      </c>
      <c r="BF87" s="5">
        <v>250</v>
      </c>
      <c r="BG87" s="5"/>
      <c r="BH87" s="5"/>
      <c r="BI87" s="5"/>
      <c r="BJ87" s="5"/>
      <c r="BK87" s="5" t="s">
        <v>223</v>
      </c>
      <c r="BL87" s="5">
        <v>1470</v>
      </c>
      <c r="BM87" s="5"/>
    </row>
    <row r="88" spans="1:65" x14ac:dyDescent="0.25">
      <c r="A88" s="13" t="s">
        <v>208</v>
      </c>
      <c r="B88" s="13"/>
      <c r="C88" s="13"/>
      <c r="D88" s="13"/>
      <c r="E88" s="5" t="s">
        <v>214</v>
      </c>
      <c r="F88" s="5" t="s">
        <v>9</v>
      </c>
      <c r="G88" s="5">
        <f t="shared" si="130"/>
        <v>21</v>
      </c>
      <c r="H88" s="5">
        <v>4</v>
      </c>
      <c r="I88" s="5"/>
      <c r="J88" s="5">
        <v>2</v>
      </c>
      <c r="K88" s="5">
        <v>2</v>
      </c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>
        <v>10</v>
      </c>
      <c r="AE88" s="5">
        <v>7</v>
      </c>
      <c r="AF88" s="5"/>
      <c r="AG88" s="5"/>
      <c r="AH88" s="5"/>
      <c r="AI88" s="5"/>
      <c r="AJ88" s="5"/>
      <c r="AK88" s="5">
        <v>80</v>
      </c>
      <c r="AL88" s="5">
        <v>40</v>
      </c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>
        <v>400</v>
      </c>
      <c r="BF88" s="5">
        <v>1500</v>
      </c>
      <c r="BG88" s="5"/>
      <c r="BH88" s="5"/>
      <c r="BI88" s="5"/>
      <c r="BJ88" s="5"/>
      <c r="BK88" s="5" t="s">
        <v>224</v>
      </c>
      <c r="BL88" s="5">
        <v>2020</v>
      </c>
      <c r="BM88" s="5"/>
    </row>
    <row r="89" spans="1:65" x14ac:dyDescent="0.25">
      <c r="A89" s="13" t="s">
        <v>208</v>
      </c>
      <c r="B89" s="13"/>
      <c r="C89" s="13"/>
      <c r="D89" s="13"/>
      <c r="E89" s="5" t="s">
        <v>215</v>
      </c>
      <c r="F89" s="5" t="s">
        <v>9</v>
      </c>
      <c r="G89" s="5">
        <f t="shared" si="130"/>
        <v>25</v>
      </c>
      <c r="H89" s="5">
        <v>7</v>
      </c>
      <c r="I89" s="5"/>
      <c r="J89" s="5">
        <v>1</v>
      </c>
      <c r="K89" s="5"/>
      <c r="L89" s="5"/>
      <c r="M89" s="5"/>
      <c r="N89" s="5"/>
      <c r="O89" s="5"/>
      <c r="P89" s="5"/>
      <c r="Q89" s="5">
        <v>8</v>
      </c>
      <c r="R89" s="5"/>
      <c r="S89" s="5"/>
      <c r="T89" s="5"/>
      <c r="U89" s="5"/>
      <c r="V89" s="5"/>
      <c r="W89" s="5"/>
      <c r="X89" s="5"/>
      <c r="Y89" s="5">
        <v>2</v>
      </c>
      <c r="Z89" s="5"/>
      <c r="AA89" s="5"/>
      <c r="AB89" s="5">
        <v>1</v>
      </c>
      <c r="AC89" s="5"/>
      <c r="AD89" s="5">
        <v>11</v>
      </c>
      <c r="AE89" s="5">
        <v>1</v>
      </c>
      <c r="AF89" s="5"/>
      <c r="AG89" s="5"/>
      <c r="AH89" s="5">
        <v>1</v>
      </c>
      <c r="AI89" s="5"/>
      <c r="AJ89" s="5"/>
      <c r="AK89" s="5">
        <v>20</v>
      </c>
      <c r="AL89" s="5"/>
      <c r="AM89" s="5"/>
      <c r="AN89" s="5"/>
      <c r="AO89" s="5"/>
      <c r="AP89" s="5"/>
      <c r="AQ89" s="5"/>
      <c r="AR89" s="5">
        <v>16</v>
      </c>
      <c r="AS89" s="5"/>
      <c r="AT89" s="5"/>
      <c r="AU89" s="5"/>
      <c r="AV89" s="5"/>
      <c r="AW89" s="5"/>
      <c r="AX89" s="5"/>
      <c r="AY89" s="5"/>
      <c r="AZ89" s="5">
        <v>1600</v>
      </c>
      <c r="BA89" s="5"/>
      <c r="BB89" s="5"/>
      <c r="BC89" s="5">
        <v>50</v>
      </c>
      <c r="BD89" s="5"/>
      <c r="BE89" s="5">
        <v>150</v>
      </c>
      <c r="BF89" s="5">
        <v>600</v>
      </c>
      <c r="BG89" s="5"/>
      <c r="BH89" s="5"/>
      <c r="BI89" s="5">
        <v>20000</v>
      </c>
      <c r="BJ89" s="5"/>
      <c r="BK89" s="5" t="s">
        <v>225</v>
      </c>
      <c r="BL89" s="5">
        <v>22436</v>
      </c>
      <c r="BM89" s="5"/>
    </row>
    <row r="90" spans="1:65" x14ac:dyDescent="0.25">
      <c r="A90" s="13" t="s">
        <v>208</v>
      </c>
      <c r="B90" s="13"/>
      <c r="C90" s="13"/>
      <c r="D90" s="13"/>
      <c r="E90" s="5" t="s">
        <v>216</v>
      </c>
      <c r="F90" s="5" t="s">
        <v>9</v>
      </c>
      <c r="G90" s="5">
        <f t="shared" si="130"/>
        <v>29</v>
      </c>
      <c r="H90" s="5">
        <v>6</v>
      </c>
      <c r="I90" s="5"/>
      <c r="J90" s="5">
        <v>6</v>
      </c>
      <c r="K90" s="5"/>
      <c r="L90" s="5"/>
      <c r="M90" s="5"/>
      <c r="N90" s="5"/>
      <c r="O90" s="5"/>
      <c r="P90" s="5"/>
      <c r="Q90" s="5">
        <v>6</v>
      </c>
      <c r="R90" s="5"/>
      <c r="S90" s="5"/>
      <c r="T90" s="5"/>
      <c r="U90" s="5"/>
      <c r="V90" s="5">
        <v>1</v>
      </c>
      <c r="W90" s="5"/>
      <c r="X90" s="5"/>
      <c r="Y90" s="5">
        <v>2</v>
      </c>
      <c r="Z90" s="5"/>
      <c r="AA90" s="5"/>
      <c r="AB90" s="5"/>
      <c r="AC90" s="5"/>
      <c r="AD90" s="5">
        <v>11</v>
      </c>
      <c r="AE90" s="5">
        <v>3</v>
      </c>
      <c r="AF90" s="5"/>
      <c r="AG90" s="5"/>
      <c r="AH90" s="5"/>
      <c r="AI90" s="5"/>
      <c r="AJ90" s="5"/>
      <c r="AK90" s="5">
        <v>120</v>
      </c>
      <c r="AL90" s="5"/>
      <c r="AM90" s="5"/>
      <c r="AN90" s="5"/>
      <c r="AO90" s="5"/>
      <c r="AP90" s="5"/>
      <c r="AQ90" s="5"/>
      <c r="AR90" s="5">
        <v>12</v>
      </c>
      <c r="AS90" s="5"/>
      <c r="AT90" s="5"/>
      <c r="AU90" s="5"/>
      <c r="AV90" s="5"/>
      <c r="AW90" s="5">
        <v>5000</v>
      </c>
      <c r="AX90" s="5"/>
      <c r="AY90" s="5"/>
      <c r="AZ90" s="5">
        <v>1000</v>
      </c>
      <c r="BA90" s="5"/>
      <c r="BB90" s="5"/>
      <c r="BC90" s="5"/>
      <c r="BD90" s="5"/>
      <c r="BE90" s="5">
        <v>200</v>
      </c>
      <c r="BF90" s="5">
        <v>500</v>
      </c>
      <c r="BG90" s="5"/>
      <c r="BH90" s="5"/>
      <c r="BJ90" s="5"/>
      <c r="BK90" s="5" t="s">
        <v>226</v>
      </c>
      <c r="BL90" s="5">
        <v>6832</v>
      </c>
      <c r="BM90" s="5"/>
    </row>
    <row r="91" spans="1:65" x14ac:dyDescent="0.25">
      <c r="A91" s="13" t="s">
        <v>208</v>
      </c>
      <c r="B91" s="13"/>
      <c r="C91" s="13"/>
      <c r="D91" s="13"/>
      <c r="E91" s="5" t="s">
        <v>217</v>
      </c>
      <c r="F91" s="5" t="s">
        <v>9</v>
      </c>
      <c r="G91" s="5">
        <f t="shared" si="130"/>
        <v>41</v>
      </c>
      <c r="H91" s="5">
        <v>7</v>
      </c>
      <c r="I91" s="5"/>
      <c r="J91" s="5">
        <v>12</v>
      </c>
      <c r="K91" s="5">
        <v>3</v>
      </c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>
        <v>2</v>
      </c>
      <c r="Y91" s="5">
        <v>5</v>
      </c>
      <c r="Z91" s="5"/>
      <c r="AA91" s="5"/>
      <c r="AB91" s="5">
        <v>1</v>
      </c>
      <c r="AC91" s="5"/>
      <c r="AD91" s="5">
        <v>17</v>
      </c>
      <c r="AE91" s="5">
        <v>1</v>
      </c>
      <c r="AF91" s="5"/>
      <c r="AG91" s="5"/>
      <c r="AH91" s="5"/>
      <c r="AI91" s="5"/>
      <c r="AJ91" s="5"/>
      <c r="AK91" s="5">
        <v>240</v>
      </c>
      <c r="AL91" s="5">
        <v>60</v>
      </c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>
        <v>5000</v>
      </c>
      <c r="AZ91" s="5">
        <v>4500</v>
      </c>
      <c r="BA91" s="5"/>
      <c r="BB91" s="5"/>
      <c r="BC91" s="5">
        <v>150</v>
      </c>
      <c r="BD91" s="5"/>
      <c r="BE91" s="5">
        <v>250</v>
      </c>
      <c r="BF91" s="5">
        <v>100</v>
      </c>
      <c r="BG91" s="5"/>
      <c r="BH91" s="5"/>
      <c r="BI91" s="5"/>
      <c r="BJ91" s="5"/>
      <c r="BK91" s="5" t="s">
        <v>227</v>
      </c>
      <c r="BL91" s="5">
        <v>10300</v>
      </c>
      <c r="BM91" s="5"/>
    </row>
    <row r="92" spans="1:65" x14ac:dyDescent="0.25">
      <c r="A92" s="13" t="s">
        <v>208</v>
      </c>
      <c r="B92" s="13"/>
      <c r="C92" s="13"/>
      <c r="D92" s="13"/>
      <c r="E92" s="5" t="s">
        <v>218</v>
      </c>
      <c r="F92" s="5" t="s">
        <v>9</v>
      </c>
      <c r="G92" s="5">
        <f t="shared" si="130"/>
        <v>29</v>
      </c>
      <c r="H92" s="5">
        <v>4</v>
      </c>
      <c r="I92" s="5"/>
      <c r="J92" s="5">
        <v>12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>
        <v>10</v>
      </c>
      <c r="Z92" s="5"/>
      <c r="AA92" s="5"/>
      <c r="AB92" s="5"/>
      <c r="AC92" s="5"/>
      <c r="AD92" s="5">
        <v>4</v>
      </c>
      <c r="AE92" s="5">
        <v>3</v>
      </c>
      <c r="AF92" s="5"/>
      <c r="AG92" s="5"/>
      <c r="AH92" s="5"/>
      <c r="AI92" s="5"/>
      <c r="AJ92" s="5"/>
      <c r="AK92" s="5" t="s">
        <v>228</v>
      </c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>
        <v>4300</v>
      </c>
      <c r="BA92" s="5"/>
      <c r="BB92" s="5"/>
      <c r="BC92" s="5"/>
      <c r="BD92" s="5"/>
      <c r="BE92" s="5">
        <v>50</v>
      </c>
      <c r="BF92" s="5">
        <v>1200</v>
      </c>
      <c r="BG92" s="5"/>
      <c r="BH92" s="5"/>
      <c r="BI92" s="5"/>
      <c r="BJ92" s="5"/>
      <c r="BK92" s="5" t="s">
        <v>229</v>
      </c>
      <c r="BL92" s="5">
        <v>5550</v>
      </c>
      <c r="BM92" s="5"/>
    </row>
    <row r="93" spans="1:65" x14ac:dyDescent="0.25">
      <c r="A93" s="14" t="s">
        <v>208</v>
      </c>
      <c r="B93" s="14" t="s">
        <v>286</v>
      </c>
      <c r="C93" s="14" t="s">
        <v>287</v>
      </c>
      <c r="D93" s="16">
        <v>45516</v>
      </c>
      <c r="E93" s="7" t="s">
        <v>10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>
        <v>136628</v>
      </c>
      <c r="BM93" s="7">
        <f>BL93/1000/10</f>
        <v>13.662799999999999</v>
      </c>
    </row>
    <row r="94" spans="1:65" x14ac:dyDescent="0.25">
      <c r="A94" s="5" t="s">
        <v>121</v>
      </c>
      <c r="B94" s="5"/>
      <c r="C94" s="5"/>
      <c r="D94" s="5"/>
      <c r="E94" s="5" t="s">
        <v>122</v>
      </c>
      <c r="F94" s="5" t="s">
        <v>9</v>
      </c>
      <c r="G94" s="5">
        <f>SUM(I94:AI94)</f>
        <v>18</v>
      </c>
      <c r="H94" s="5">
        <v>8</v>
      </c>
      <c r="I94" s="5"/>
      <c r="J94" s="5">
        <v>1</v>
      </c>
      <c r="K94" s="5"/>
      <c r="L94" s="5"/>
      <c r="M94" s="5"/>
      <c r="N94" s="5"/>
      <c r="O94" s="5">
        <v>1</v>
      </c>
      <c r="P94" s="5"/>
      <c r="Q94" s="5"/>
      <c r="R94" s="5">
        <v>2</v>
      </c>
      <c r="S94" s="5"/>
      <c r="T94" s="5"/>
      <c r="U94" s="5"/>
      <c r="V94" s="5">
        <v>2</v>
      </c>
      <c r="W94" s="5"/>
      <c r="X94" s="5"/>
      <c r="Y94" s="5">
        <v>2</v>
      </c>
      <c r="Z94" s="5"/>
      <c r="AA94" s="5"/>
      <c r="AB94" s="5"/>
      <c r="AC94" s="5"/>
      <c r="AD94" s="5">
        <v>6</v>
      </c>
      <c r="AE94" s="5">
        <v>3</v>
      </c>
      <c r="AF94" s="5"/>
      <c r="AG94" s="5"/>
      <c r="AH94" s="5">
        <v>1</v>
      </c>
      <c r="AI94" s="5"/>
      <c r="AJ94" s="5"/>
      <c r="AK94" s="5">
        <v>15</v>
      </c>
      <c r="AL94" s="5"/>
      <c r="AM94" s="5"/>
      <c r="AN94" s="5"/>
      <c r="AO94" s="5"/>
      <c r="AP94" s="5">
        <v>20</v>
      </c>
      <c r="AQ94" s="5"/>
      <c r="AR94" s="5"/>
      <c r="AS94" s="5"/>
      <c r="AT94" s="5"/>
      <c r="AU94" s="5"/>
      <c r="AV94" s="5"/>
      <c r="AW94" s="5">
        <v>4500</v>
      </c>
      <c r="AX94" s="5"/>
      <c r="AY94" s="5"/>
      <c r="AZ94" s="5">
        <v>2000</v>
      </c>
      <c r="BA94" s="5"/>
      <c r="BB94" s="5"/>
      <c r="BC94" s="5"/>
      <c r="BD94" s="5"/>
      <c r="BE94" s="5">
        <v>72</v>
      </c>
      <c r="BF94" s="5">
        <v>350</v>
      </c>
      <c r="BG94" s="5"/>
      <c r="BH94" s="5"/>
      <c r="BI94" s="5">
        <v>200</v>
      </c>
      <c r="BJ94" s="5"/>
      <c r="BK94" s="5" t="s">
        <v>123</v>
      </c>
      <c r="BL94" s="5">
        <v>7157</v>
      </c>
      <c r="BM94" s="5"/>
    </row>
    <row r="95" spans="1:65" x14ac:dyDescent="0.25">
      <c r="A95" s="5" t="s">
        <v>121</v>
      </c>
      <c r="B95" s="5"/>
      <c r="C95" s="5"/>
      <c r="D95" s="5"/>
      <c r="E95" s="5" t="s">
        <v>125</v>
      </c>
      <c r="F95" s="5" t="s">
        <v>9</v>
      </c>
      <c r="G95" s="5">
        <f>SUM(I95:AI95)</f>
        <v>17</v>
      </c>
      <c r="H95" s="5">
        <v>4</v>
      </c>
      <c r="I95" s="5"/>
      <c r="J95" s="5"/>
      <c r="K95" s="5"/>
      <c r="L95" s="5"/>
      <c r="M95" s="5"/>
      <c r="N95" s="5">
        <v>11</v>
      </c>
      <c r="O95" s="5"/>
      <c r="P95" s="5"/>
      <c r="Q95" s="5">
        <v>1</v>
      </c>
      <c r="R95" s="5"/>
      <c r="S95" s="5"/>
      <c r="T95" s="5"/>
      <c r="U95" s="5"/>
      <c r="V95" s="5"/>
      <c r="W95" s="5">
        <v>1</v>
      </c>
      <c r="X95" s="5"/>
      <c r="Y95" s="5"/>
      <c r="Z95" s="5"/>
      <c r="AA95" s="5"/>
      <c r="AB95" s="5"/>
      <c r="AC95" s="5"/>
      <c r="AD95" s="5">
        <v>4</v>
      </c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>
        <v>600</v>
      </c>
      <c r="AP95" s="5"/>
      <c r="AQ95" s="5"/>
      <c r="AR95" s="5"/>
      <c r="AS95" s="5"/>
      <c r="AT95" s="5"/>
      <c r="AU95" s="5"/>
      <c r="AV95" s="5"/>
      <c r="AW95" s="5"/>
      <c r="AX95" s="5">
        <v>2</v>
      </c>
      <c r="AY95" s="5"/>
      <c r="AZ95" s="5"/>
      <c r="BA95" s="5"/>
      <c r="BB95" s="5"/>
      <c r="BC95" s="5"/>
      <c r="BD95" s="5"/>
      <c r="BE95" s="5">
        <v>20</v>
      </c>
      <c r="BF95" s="5"/>
      <c r="BG95" s="5"/>
      <c r="BH95" s="5"/>
      <c r="BI95" s="5"/>
      <c r="BJ95" s="5"/>
      <c r="BK95" s="5" t="s">
        <v>124</v>
      </c>
      <c r="BL95" s="5">
        <v>622</v>
      </c>
      <c r="BM95" s="5"/>
    </row>
    <row r="96" spans="1:65" x14ac:dyDescent="0.25">
      <c r="A96" s="5" t="s">
        <v>121</v>
      </c>
      <c r="B96" s="5"/>
      <c r="C96" s="5"/>
      <c r="D96" s="5"/>
      <c r="E96" s="5" t="s">
        <v>126</v>
      </c>
      <c r="F96" s="5" t="s">
        <v>9</v>
      </c>
      <c r="G96" s="5">
        <f>SUM(I96:AI96)</f>
        <v>4</v>
      </c>
      <c r="H96" s="5">
        <v>3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>
        <v>1</v>
      </c>
      <c r="X96" s="5">
        <v>1</v>
      </c>
      <c r="Y96" s="5"/>
      <c r="Z96" s="5"/>
      <c r="AA96" s="5"/>
      <c r="AB96" s="5"/>
      <c r="AC96" s="5"/>
      <c r="AD96" s="5"/>
      <c r="AE96" s="5">
        <v>2</v>
      </c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>
        <v>2</v>
      </c>
      <c r="AY96" s="5">
        <v>1500</v>
      </c>
      <c r="AZ96" s="5"/>
      <c r="BA96" s="5"/>
      <c r="BB96" s="5"/>
      <c r="BC96" s="5"/>
      <c r="BD96" s="5"/>
      <c r="BE96" s="5"/>
      <c r="BF96" s="5">
        <v>150</v>
      </c>
      <c r="BG96" s="5"/>
      <c r="BH96" s="5"/>
      <c r="BI96" s="5"/>
      <c r="BJ96" s="5"/>
      <c r="BK96" s="5" t="s">
        <v>127</v>
      </c>
      <c r="BL96" s="5">
        <v>1652</v>
      </c>
      <c r="BM96" s="5"/>
    </row>
    <row r="97" spans="1:65" x14ac:dyDescent="0.25">
      <c r="A97" s="5" t="s">
        <v>121</v>
      </c>
      <c r="B97" s="5"/>
      <c r="C97" s="5"/>
      <c r="D97" s="5"/>
      <c r="E97" s="5" t="s">
        <v>128</v>
      </c>
      <c r="F97" s="5" t="s">
        <v>9</v>
      </c>
      <c r="G97" s="5">
        <f>SUM(I97:AI97)</f>
        <v>12</v>
      </c>
      <c r="H97" s="5">
        <v>4</v>
      </c>
      <c r="I97" s="5"/>
      <c r="J97" s="5"/>
      <c r="K97" s="5"/>
      <c r="L97" s="5"/>
      <c r="M97" s="5"/>
      <c r="N97" s="5"/>
      <c r="O97" s="5">
        <v>1</v>
      </c>
      <c r="P97" s="5"/>
      <c r="Q97" s="5"/>
      <c r="R97" s="5"/>
      <c r="S97" s="5"/>
      <c r="T97" s="5"/>
      <c r="U97" s="5"/>
      <c r="V97" s="5"/>
      <c r="W97" s="5"/>
      <c r="X97" s="5">
        <v>1</v>
      </c>
      <c r="Y97" s="5">
        <v>7</v>
      </c>
      <c r="Z97" s="5"/>
      <c r="AA97" s="5"/>
      <c r="AB97" s="5"/>
      <c r="AC97" s="5"/>
      <c r="AD97" s="5"/>
      <c r="AE97" s="5">
        <v>3</v>
      </c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>
        <v>20</v>
      </c>
      <c r="AQ97" s="5"/>
      <c r="AR97" s="5"/>
      <c r="AS97" s="5"/>
      <c r="AT97" s="5"/>
      <c r="AU97" s="5"/>
      <c r="AV97" s="5"/>
      <c r="AW97" s="5"/>
      <c r="AX97" s="5"/>
      <c r="AY97" s="5">
        <v>3000</v>
      </c>
      <c r="AZ97" s="5">
        <v>2660</v>
      </c>
      <c r="BA97" s="5"/>
      <c r="BB97" s="5"/>
      <c r="BC97" s="5"/>
      <c r="BD97" s="5"/>
      <c r="BE97" s="5"/>
      <c r="BF97" s="5">
        <v>250</v>
      </c>
      <c r="BG97" s="5"/>
      <c r="BH97" s="5"/>
      <c r="BI97" s="5"/>
      <c r="BJ97" s="5"/>
      <c r="BK97" s="5" t="s">
        <v>129</v>
      </c>
      <c r="BL97" s="5">
        <v>5930</v>
      </c>
      <c r="BM97" s="5"/>
    </row>
    <row r="98" spans="1:65" x14ac:dyDescent="0.25">
      <c r="A98" s="7" t="s">
        <v>121</v>
      </c>
      <c r="B98" s="7" t="s">
        <v>288</v>
      </c>
      <c r="C98" s="7" t="s">
        <v>289</v>
      </c>
      <c r="D98" s="15">
        <v>45524</v>
      </c>
      <c r="E98" s="7" t="s">
        <v>10</v>
      </c>
      <c r="F98" s="7"/>
      <c r="G98" s="7"/>
      <c r="H98" s="7"/>
      <c r="I98" s="7">
        <f t="shared" ref="I98:BI98" si="131">SUM(I94:I97)</f>
        <v>0</v>
      </c>
      <c r="J98" s="7">
        <f t="shared" si="131"/>
        <v>1</v>
      </c>
      <c r="K98" s="7">
        <f t="shared" si="131"/>
        <v>0</v>
      </c>
      <c r="L98" s="7">
        <f t="shared" si="131"/>
        <v>0</v>
      </c>
      <c r="M98" s="7">
        <f t="shared" si="131"/>
        <v>0</v>
      </c>
      <c r="N98" s="7">
        <f t="shared" si="131"/>
        <v>11</v>
      </c>
      <c r="O98" s="7">
        <f t="shared" si="131"/>
        <v>2</v>
      </c>
      <c r="P98" s="7">
        <f t="shared" si="131"/>
        <v>0</v>
      </c>
      <c r="Q98" s="7">
        <f t="shared" si="131"/>
        <v>1</v>
      </c>
      <c r="R98" s="7">
        <f t="shared" si="131"/>
        <v>2</v>
      </c>
      <c r="S98" s="7">
        <f t="shared" si="131"/>
        <v>0</v>
      </c>
      <c r="T98" s="7">
        <f t="shared" si="131"/>
        <v>0</v>
      </c>
      <c r="U98" s="7">
        <f t="shared" si="131"/>
        <v>0</v>
      </c>
      <c r="V98" s="7">
        <f t="shared" si="131"/>
        <v>2</v>
      </c>
      <c r="W98" s="7">
        <f t="shared" si="131"/>
        <v>2</v>
      </c>
      <c r="X98" s="7">
        <f t="shared" si="131"/>
        <v>2</v>
      </c>
      <c r="Y98" s="7">
        <f t="shared" si="131"/>
        <v>9</v>
      </c>
      <c r="Z98" s="7">
        <f t="shared" si="131"/>
        <v>0</v>
      </c>
      <c r="AA98" s="7">
        <f t="shared" si="131"/>
        <v>0</v>
      </c>
      <c r="AB98" s="7">
        <f t="shared" si="131"/>
        <v>0</v>
      </c>
      <c r="AC98" s="7">
        <f t="shared" si="131"/>
        <v>0</v>
      </c>
      <c r="AD98" s="7">
        <f t="shared" si="131"/>
        <v>10</v>
      </c>
      <c r="AE98" s="7">
        <f t="shared" si="131"/>
        <v>8</v>
      </c>
      <c r="AF98" s="7">
        <f t="shared" si="131"/>
        <v>0</v>
      </c>
      <c r="AG98" s="7">
        <f t="shared" si="131"/>
        <v>0</v>
      </c>
      <c r="AH98" s="7">
        <f t="shared" si="131"/>
        <v>1</v>
      </c>
      <c r="AI98" s="7">
        <f t="shared" si="131"/>
        <v>0</v>
      </c>
      <c r="AJ98" s="7">
        <f t="shared" si="131"/>
        <v>0</v>
      </c>
      <c r="AK98" s="7">
        <f t="shared" si="131"/>
        <v>15</v>
      </c>
      <c r="AL98" s="7">
        <f t="shared" si="131"/>
        <v>0</v>
      </c>
      <c r="AM98" s="7">
        <f t="shared" si="131"/>
        <v>0</v>
      </c>
      <c r="AN98" s="7">
        <f t="shared" si="131"/>
        <v>0</v>
      </c>
      <c r="AO98" s="7">
        <f t="shared" si="131"/>
        <v>600</v>
      </c>
      <c r="AP98" s="7">
        <f t="shared" si="131"/>
        <v>40</v>
      </c>
      <c r="AQ98" s="7">
        <f t="shared" si="131"/>
        <v>0</v>
      </c>
      <c r="AR98" s="7">
        <f t="shared" si="131"/>
        <v>0</v>
      </c>
      <c r="AS98" s="7">
        <f t="shared" si="131"/>
        <v>0</v>
      </c>
      <c r="AT98" s="7">
        <f t="shared" si="131"/>
        <v>0</v>
      </c>
      <c r="AU98" s="7">
        <f t="shared" si="131"/>
        <v>0</v>
      </c>
      <c r="AV98" s="7">
        <f t="shared" si="131"/>
        <v>0</v>
      </c>
      <c r="AW98" s="7">
        <f t="shared" si="131"/>
        <v>4500</v>
      </c>
      <c r="AX98" s="7">
        <f t="shared" si="131"/>
        <v>4</v>
      </c>
      <c r="AY98" s="7">
        <f t="shared" si="131"/>
        <v>4500</v>
      </c>
      <c r="AZ98" s="7">
        <f t="shared" si="131"/>
        <v>4660</v>
      </c>
      <c r="BA98" s="7">
        <f t="shared" si="131"/>
        <v>0</v>
      </c>
      <c r="BB98" s="7">
        <f t="shared" si="131"/>
        <v>0</v>
      </c>
      <c r="BC98" s="7">
        <f t="shared" si="131"/>
        <v>0</v>
      </c>
      <c r="BD98" s="7">
        <f t="shared" si="131"/>
        <v>0</v>
      </c>
      <c r="BE98" s="7">
        <f t="shared" si="131"/>
        <v>92</v>
      </c>
      <c r="BF98" s="7">
        <f t="shared" si="131"/>
        <v>750</v>
      </c>
      <c r="BG98" s="7">
        <f t="shared" si="131"/>
        <v>0</v>
      </c>
      <c r="BH98" s="7">
        <f t="shared" si="131"/>
        <v>0</v>
      </c>
      <c r="BI98" s="7">
        <f t="shared" si="131"/>
        <v>200</v>
      </c>
      <c r="BJ98" s="7">
        <f>SUM(BJ94:BJ97)</f>
        <v>0</v>
      </c>
      <c r="BK98" s="7"/>
      <c r="BL98" s="7">
        <v>15361</v>
      </c>
      <c r="BM98" s="7">
        <f>BL98/1000/4</f>
        <v>3.8402500000000002</v>
      </c>
    </row>
    <row r="99" spans="1:65" x14ac:dyDescent="0.25">
      <c r="A99" s="5" t="s">
        <v>130</v>
      </c>
      <c r="B99" s="5"/>
      <c r="C99" s="5"/>
      <c r="D99" s="5"/>
      <c r="E99" s="5" t="s">
        <v>131</v>
      </c>
      <c r="F99" s="5" t="s">
        <v>9</v>
      </c>
      <c r="G99" s="5">
        <f>SUM(I99:AI99)</f>
        <v>17</v>
      </c>
      <c r="H99" s="5">
        <v>3</v>
      </c>
      <c r="I99" s="5"/>
      <c r="J99" s="5"/>
      <c r="K99" s="5"/>
      <c r="L99" s="5"/>
      <c r="M99" s="5"/>
      <c r="N99" s="5">
        <v>1</v>
      </c>
      <c r="O99" s="5"/>
      <c r="P99" s="5"/>
      <c r="Q99" s="5"/>
      <c r="R99" s="5"/>
      <c r="S99" s="5"/>
      <c r="T99" s="5"/>
      <c r="U99" s="5"/>
      <c r="V99" s="5"/>
      <c r="W99" s="5">
        <v>8</v>
      </c>
      <c r="X99" s="5"/>
      <c r="Y99" s="5"/>
      <c r="Z99" s="5"/>
      <c r="AA99" s="5"/>
      <c r="AB99" s="5"/>
      <c r="AC99" s="5"/>
      <c r="AD99" s="5">
        <v>8</v>
      </c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>
        <v>600</v>
      </c>
      <c r="AP99" s="5"/>
      <c r="AQ99" s="5"/>
      <c r="AR99" s="5"/>
      <c r="AS99" s="5"/>
      <c r="AT99" s="5"/>
      <c r="AU99" s="5"/>
      <c r="AV99" s="5"/>
      <c r="AW99" s="5"/>
      <c r="AX99" s="5">
        <v>60</v>
      </c>
      <c r="AY99" s="5"/>
      <c r="AZ99" s="5"/>
      <c r="BA99" s="5"/>
      <c r="BB99" s="5"/>
      <c r="BC99" s="5"/>
      <c r="BD99" s="5"/>
      <c r="BE99" s="5">
        <v>145</v>
      </c>
      <c r="BF99" s="5"/>
      <c r="BG99" s="5"/>
      <c r="BH99" s="5"/>
      <c r="BI99" s="5"/>
      <c r="BJ99" s="5"/>
      <c r="BK99" s="5" t="s">
        <v>135</v>
      </c>
      <c r="BL99" s="5">
        <v>805</v>
      </c>
      <c r="BM99" s="5"/>
    </row>
    <row r="100" spans="1:65" x14ac:dyDescent="0.25">
      <c r="A100" s="7" t="s">
        <v>130</v>
      </c>
      <c r="B100" s="7" t="s">
        <v>290</v>
      </c>
      <c r="C100" s="7" t="s">
        <v>291</v>
      </c>
      <c r="D100" s="15">
        <v>45525</v>
      </c>
      <c r="E100" s="7" t="s">
        <v>10</v>
      </c>
      <c r="F100" s="7"/>
      <c r="G100" s="7"/>
      <c r="H100" s="7"/>
      <c r="I100" s="7">
        <f t="shared" ref="I100:BI100" si="132">SUM(I99)</f>
        <v>0</v>
      </c>
      <c r="J100" s="7">
        <f t="shared" si="132"/>
        <v>0</v>
      </c>
      <c r="K100" s="7">
        <f t="shared" si="132"/>
        <v>0</v>
      </c>
      <c r="L100" s="7">
        <f t="shared" si="132"/>
        <v>0</v>
      </c>
      <c r="M100" s="7">
        <f t="shared" si="132"/>
        <v>0</v>
      </c>
      <c r="N100" s="7">
        <f t="shared" si="132"/>
        <v>1</v>
      </c>
      <c r="O100" s="7">
        <f t="shared" si="132"/>
        <v>0</v>
      </c>
      <c r="P100" s="7">
        <f t="shared" si="132"/>
        <v>0</v>
      </c>
      <c r="Q100" s="7">
        <f t="shared" si="132"/>
        <v>0</v>
      </c>
      <c r="R100" s="7">
        <f t="shared" si="132"/>
        <v>0</v>
      </c>
      <c r="S100" s="7">
        <f t="shared" si="132"/>
        <v>0</v>
      </c>
      <c r="T100" s="7">
        <f t="shared" si="132"/>
        <v>0</v>
      </c>
      <c r="U100" s="7">
        <f t="shared" si="132"/>
        <v>0</v>
      </c>
      <c r="V100" s="7">
        <f t="shared" si="132"/>
        <v>0</v>
      </c>
      <c r="W100" s="7">
        <f t="shared" si="132"/>
        <v>8</v>
      </c>
      <c r="X100" s="7">
        <f t="shared" si="132"/>
        <v>0</v>
      </c>
      <c r="Y100" s="7">
        <f t="shared" si="132"/>
        <v>0</v>
      </c>
      <c r="Z100" s="7">
        <f t="shared" si="132"/>
        <v>0</v>
      </c>
      <c r="AA100" s="7">
        <f t="shared" si="132"/>
        <v>0</v>
      </c>
      <c r="AB100" s="7">
        <f t="shared" si="132"/>
        <v>0</v>
      </c>
      <c r="AC100" s="7">
        <f t="shared" si="132"/>
        <v>0</v>
      </c>
      <c r="AD100" s="7">
        <f t="shared" si="132"/>
        <v>8</v>
      </c>
      <c r="AE100" s="7">
        <f t="shared" si="132"/>
        <v>0</v>
      </c>
      <c r="AF100" s="7">
        <f t="shared" si="132"/>
        <v>0</v>
      </c>
      <c r="AG100" s="7">
        <f t="shared" si="132"/>
        <v>0</v>
      </c>
      <c r="AH100" s="7">
        <f t="shared" si="132"/>
        <v>0</v>
      </c>
      <c r="AI100" s="7">
        <f t="shared" si="132"/>
        <v>0</v>
      </c>
      <c r="AJ100" s="7">
        <f t="shared" si="132"/>
        <v>0</v>
      </c>
      <c r="AK100" s="7">
        <f t="shared" si="132"/>
        <v>0</v>
      </c>
      <c r="AL100" s="7">
        <f t="shared" si="132"/>
        <v>0</v>
      </c>
      <c r="AM100" s="7">
        <f t="shared" si="132"/>
        <v>0</v>
      </c>
      <c r="AN100" s="7">
        <f t="shared" si="132"/>
        <v>0</v>
      </c>
      <c r="AO100" s="7">
        <f t="shared" si="132"/>
        <v>600</v>
      </c>
      <c r="AP100" s="7">
        <f t="shared" si="132"/>
        <v>0</v>
      </c>
      <c r="AQ100" s="7">
        <f t="shared" si="132"/>
        <v>0</v>
      </c>
      <c r="AR100" s="7">
        <f t="shared" si="132"/>
        <v>0</v>
      </c>
      <c r="AS100" s="7">
        <f t="shared" si="132"/>
        <v>0</v>
      </c>
      <c r="AT100" s="7">
        <f t="shared" si="132"/>
        <v>0</v>
      </c>
      <c r="AU100" s="7">
        <f t="shared" si="132"/>
        <v>0</v>
      </c>
      <c r="AV100" s="7">
        <f t="shared" si="132"/>
        <v>0</v>
      </c>
      <c r="AW100" s="7">
        <f t="shared" si="132"/>
        <v>0</v>
      </c>
      <c r="AX100" s="7">
        <f t="shared" si="132"/>
        <v>60</v>
      </c>
      <c r="AY100" s="7">
        <f t="shared" si="132"/>
        <v>0</v>
      </c>
      <c r="AZ100" s="7">
        <f t="shared" si="132"/>
        <v>0</v>
      </c>
      <c r="BA100" s="7">
        <f t="shared" si="132"/>
        <v>0</v>
      </c>
      <c r="BB100" s="7">
        <f t="shared" si="132"/>
        <v>0</v>
      </c>
      <c r="BC100" s="7">
        <f t="shared" si="132"/>
        <v>0</v>
      </c>
      <c r="BD100" s="7">
        <f t="shared" si="132"/>
        <v>0</v>
      </c>
      <c r="BE100" s="7">
        <f t="shared" si="132"/>
        <v>145</v>
      </c>
      <c r="BF100" s="7">
        <f t="shared" si="132"/>
        <v>0</v>
      </c>
      <c r="BG100" s="7">
        <f t="shared" si="132"/>
        <v>0</v>
      </c>
      <c r="BH100" s="7">
        <f t="shared" si="132"/>
        <v>0</v>
      </c>
      <c r="BI100" s="7">
        <f t="shared" si="132"/>
        <v>0</v>
      </c>
      <c r="BJ100" s="7">
        <f>SUM(BJ99)</f>
        <v>0</v>
      </c>
      <c r="BK100" s="7"/>
      <c r="BL100" s="7">
        <v>805</v>
      </c>
      <c r="BM100" s="7">
        <f>BL100/1000/1</f>
        <v>0.80500000000000005</v>
      </c>
    </row>
    <row r="101" spans="1:65" x14ac:dyDescent="0.25">
      <c r="A101" s="5" t="s">
        <v>132</v>
      </c>
      <c r="B101" s="5"/>
      <c r="C101" s="5"/>
      <c r="D101" s="5"/>
      <c r="E101" s="5" t="s">
        <v>133</v>
      </c>
      <c r="F101" s="5" t="s">
        <v>9</v>
      </c>
      <c r="G101" s="5">
        <f>SUM(I101:AI101)</f>
        <v>1</v>
      </c>
      <c r="H101" s="5">
        <v>1</v>
      </c>
      <c r="I101" s="5"/>
      <c r="J101" s="5">
        <v>1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>
        <v>15</v>
      </c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 t="s">
        <v>136</v>
      </c>
      <c r="BL101" s="5">
        <v>15</v>
      </c>
      <c r="BM101" s="5"/>
    </row>
    <row r="102" spans="1:65" x14ac:dyDescent="0.25">
      <c r="A102" s="5" t="s">
        <v>132</v>
      </c>
      <c r="B102" s="5"/>
      <c r="C102" s="5"/>
      <c r="D102" s="5"/>
      <c r="E102" s="5" t="s">
        <v>134</v>
      </c>
      <c r="F102" s="5" t="s">
        <v>9</v>
      </c>
      <c r="G102" s="5">
        <v>1</v>
      </c>
      <c r="H102" s="5">
        <v>1</v>
      </c>
      <c r="I102" s="5"/>
      <c r="J102" s="5"/>
      <c r="K102" s="5">
        <v>1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>
        <v>20</v>
      </c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 t="s">
        <v>137</v>
      </c>
      <c r="BL102" s="5">
        <v>20</v>
      </c>
      <c r="BM102" s="5"/>
    </row>
    <row r="103" spans="1:65" x14ac:dyDescent="0.25">
      <c r="A103" s="7" t="s">
        <v>132</v>
      </c>
      <c r="B103" s="7" t="s">
        <v>292</v>
      </c>
      <c r="C103" s="7" t="s">
        <v>293</v>
      </c>
      <c r="D103" s="15">
        <v>45526</v>
      </c>
      <c r="E103" s="7" t="s">
        <v>10</v>
      </c>
      <c r="F103" s="7"/>
      <c r="G103" s="7"/>
      <c r="H103" s="7"/>
      <c r="I103" s="7">
        <f>SUM(I101:I102)</f>
        <v>0</v>
      </c>
      <c r="J103" s="7">
        <f t="shared" ref="J103:BJ103" si="133">SUM(J101:J102)</f>
        <v>1</v>
      </c>
      <c r="K103" s="7">
        <f t="shared" si="133"/>
        <v>1</v>
      </c>
      <c r="L103" s="7">
        <f t="shared" si="133"/>
        <v>0</v>
      </c>
      <c r="M103" s="7">
        <f t="shared" si="133"/>
        <v>0</v>
      </c>
      <c r="N103" s="7">
        <f t="shared" si="133"/>
        <v>0</v>
      </c>
      <c r="O103" s="7">
        <f t="shared" si="133"/>
        <v>0</v>
      </c>
      <c r="P103" s="7">
        <f t="shared" si="133"/>
        <v>0</v>
      </c>
      <c r="Q103" s="7">
        <f t="shared" si="133"/>
        <v>0</v>
      </c>
      <c r="R103" s="7">
        <f t="shared" si="133"/>
        <v>0</v>
      </c>
      <c r="S103" s="7">
        <f t="shared" si="133"/>
        <v>0</v>
      </c>
      <c r="T103" s="7">
        <f t="shared" si="133"/>
        <v>0</v>
      </c>
      <c r="U103" s="7">
        <f t="shared" si="133"/>
        <v>0</v>
      </c>
      <c r="V103" s="7">
        <f t="shared" si="133"/>
        <v>0</v>
      </c>
      <c r="W103" s="7">
        <f t="shared" si="133"/>
        <v>0</v>
      </c>
      <c r="X103" s="7">
        <f t="shared" si="133"/>
        <v>0</v>
      </c>
      <c r="Y103" s="7">
        <f t="shared" si="133"/>
        <v>0</v>
      </c>
      <c r="Z103" s="7">
        <f t="shared" si="133"/>
        <v>0</v>
      </c>
      <c r="AA103" s="7">
        <f t="shared" si="133"/>
        <v>0</v>
      </c>
      <c r="AB103" s="7">
        <f t="shared" si="133"/>
        <v>0</v>
      </c>
      <c r="AC103" s="7">
        <f t="shared" si="133"/>
        <v>0</v>
      </c>
      <c r="AD103" s="7">
        <f t="shared" si="133"/>
        <v>0</v>
      </c>
      <c r="AE103" s="7">
        <f t="shared" si="133"/>
        <v>0</v>
      </c>
      <c r="AF103" s="7">
        <f t="shared" si="133"/>
        <v>0</v>
      </c>
      <c r="AG103" s="7">
        <f t="shared" si="133"/>
        <v>0</v>
      </c>
      <c r="AH103" s="7">
        <f t="shared" si="133"/>
        <v>0</v>
      </c>
      <c r="AI103" s="7">
        <f t="shared" si="133"/>
        <v>0</v>
      </c>
      <c r="AJ103" s="7">
        <f t="shared" si="133"/>
        <v>0</v>
      </c>
      <c r="AK103" s="7">
        <f t="shared" si="133"/>
        <v>15</v>
      </c>
      <c r="AL103" s="7">
        <f t="shared" si="133"/>
        <v>20</v>
      </c>
      <c r="AM103" s="7">
        <f t="shared" si="133"/>
        <v>0</v>
      </c>
      <c r="AN103" s="7">
        <f t="shared" si="133"/>
        <v>0</v>
      </c>
      <c r="AO103" s="7">
        <f t="shared" si="133"/>
        <v>0</v>
      </c>
      <c r="AP103" s="7">
        <f t="shared" si="133"/>
        <v>0</v>
      </c>
      <c r="AQ103" s="7">
        <f t="shared" si="133"/>
        <v>0</v>
      </c>
      <c r="AR103" s="7">
        <f t="shared" si="133"/>
        <v>0</v>
      </c>
      <c r="AS103" s="7">
        <f t="shared" si="133"/>
        <v>0</v>
      </c>
      <c r="AT103" s="7">
        <f t="shared" si="133"/>
        <v>0</v>
      </c>
      <c r="AU103" s="7">
        <f t="shared" si="133"/>
        <v>0</v>
      </c>
      <c r="AV103" s="7">
        <f t="shared" si="133"/>
        <v>0</v>
      </c>
      <c r="AW103" s="7">
        <f t="shared" si="133"/>
        <v>0</v>
      </c>
      <c r="AX103" s="7">
        <f t="shared" si="133"/>
        <v>0</v>
      </c>
      <c r="AY103" s="7">
        <f t="shared" si="133"/>
        <v>0</v>
      </c>
      <c r="AZ103" s="7">
        <f t="shared" si="133"/>
        <v>0</v>
      </c>
      <c r="BA103" s="7">
        <f t="shared" si="133"/>
        <v>0</v>
      </c>
      <c r="BB103" s="7">
        <f t="shared" si="133"/>
        <v>0</v>
      </c>
      <c r="BC103" s="7">
        <f t="shared" si="133"/>
        <v>0</v>
      </c>
      <c r="BD103" s="7">
        <f t="shared" si="133"/>
        <v>0</v>
      </c>
      <c r="BE103" s="7">
        <f t="shared" si="133"/>
        <v>0</v>
      </c>
      <c r="BF103" s="7">
        <f t="shared" si="133"/>
        <v>0</v>
      </c>
      <c r="BG103" s="7">
        <f t="shared" si="133"/>
        <v>0</v>
      </c>
      <c r="BH103" s="7">
        <f t="shared" si="133"/>
        <v>0</v>
      </c>
      <c r="BI103" s="7">
        <f t="shared" si="133"/>
        <v>0</v>
      </c>
      <c r="BJ103" s="7">
        <f t="shared" si="133"/>
        <v>0</v>
      </c>
      <c r="BK103" s="7"/>
      <c r="BL103" s="7">
        <v>35</v>
      </c>
      <c r="BM103" s="7">
        <f>BL103/1000/2</f>
        <v>1.7500000000000002E-2</v>
      </c>
    </row>
    <row r="104" spans="1:65" x14ac:dyDescent="0.25">
      <c r="A104" s="5" t="s">
        <v>138</v>
      </c>
      <c r="B104" s="5"/>
      <c r="C104" s="5"/>
      <c r="D104" s="5"/>
      <c r="E104" s="5" t="s">
        <v>139</v>
      </c>
      <c r="F104" s="5" t="s">
        <v>9</v>
      </c>
      <c r="G104" s="5">
        <f>SUM(I104:AI104)</f>
        <v>6</v>
      </c>
      <c r="H104" s="5">
        <v>4</v>
      </c>
      <c r="I104" s="5"/>
      <c r="J104" s="5">
        <v>1</v>
      </c>
      <c r="K104" s="5"/>
      <c r="L104" s="5"/>
      <c r="M104" s="5"/>
      <c r="N104" s="5">
        <v>1</v>
      </c>
      <c r="O104" s="5"/>
      <c r="P104" s="5"/>
      <c r="Q104" s="5">
        <v>2</v>
      </c>
      <c r="R104" s="5"/>
      <c r="S104" s="5"/>
      <c r="T104" s="5"/>
      <c r="U104" s="5"/>
      <c r="V104" s="5"/>
      <c r="W104" s="5"/>
      <c r="X104" s="5"/>
      <c r="Y104" s="5">
        <v>2</v>
      </c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>
        <v>15</v>
      </c>
      <c r="AL104" s="5"/>
      <c r="AM104" s="5"/>
      <c r="AN104" s="5"/>
      <c r="AO104" s="5">
        <v>800</v>
      </c>
      <c r="AP104" s="5"/>
      <c r="AQ104" s="5"/>
      <c r="AR104" s="5">
        <v>10</v>
      </c>
      <c r="AS104" s="5"/>
      <c r="AT104" s="5"/>
      <c r="AU104" s="5"/>
      <c r="AV104" s="5"/>
      <c r="AW104" s="5"/>
      <c r="AX104" s="5"/>
      <c r="AY104" s="5"/>
      <c r="AZ104" s="5">
        <v>1000</v>
      </c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 t="s">
        <v>140</v>
      </c>
      <c r="BL104" s="5">
        <v>1825</v>
      </c>
      <c r="BM104" s="5"/>
    </row>
    <row r="105" spans="1:65" x14ac:dyDescent="0.25">
      <c r="A105" s="7" t="s">
        <v>138</v>
      </c>
      <c r="B105" s="7" t="s">
        <v>294</v>
      </c>
      <c r="C105" s="7" t="s">
        <v>295</v>
      </c>
      <c r="D105" s="15">
        <v>45527</v>
      </c>
      <c r="E105" s="7" t="s">
        <v>10</v>
      </c>
      <c r="F105" s="7"/>
      <c r="G105" s="7"/>
      <c r="H105" s="7"/>
      <c r="I105" s="7">
        <f>SUM(I104)</f>
        <v>0</v>
      </c>
      <c r="J105" s="7">
        <f t="shared" ref="J105:BJ105" si="134">SUM(J104)</f>
        <v>1</v>
      </c>
      <c r="K105" s="7">
        <f t="shared" si="134"/>
        <v>0</v>
      </c>
      <c r="L105" s="7">
        <f t="shared" si="134"/>
        <v>0</v>
      </c>
      <c r="M105" s="7">
        <f t="shared" si="134"/>
        <v>0</v>
      </c>
      <c r="N105" s="7">
        <f t="shared" si="134"/>
        <v>1</v>
      </c>
      <c r="O105" s="7">
        <f t="shared" si="134"/>
        <v>0</v>
      </c>
      <c r="P105" s="7">
        <f t="shared" si="134"/>
        <v>0</v>
      </c>
      <c r="Q105" s="7">
        <f t="shared" si="134"/>
        <v>2</v>
      </c>
      <c r="R105" s="7">
        <f t="shared" si="134"/>
        <v>0</v>
      </c>
      <c r="S105" s="7">
        <f t="shared" si="134"/>
        <v>0</v>
      </c>
      <c r="T105" s="7">
        <f t="shared" si="134"/>
        <v>0</v>
      </c>
      <c r="U105" s="7">
        <f t="shared" si="134"/>
        <v>0</v>
      </c>
      <c r="V105" s="7">
        <f t="shared" si="134"/>
        <v>0</v>
      </c>
      <c r="W105" s="7">
        <f t="shared" si="134"/>
        <v>0</v>
      </c>
      <c r="X105" s="7">
        <f t="shared" si="134"/>
        <v>0</v>
      </c>
      <c r="Y105" s="7">
        <f t="shared" si="134"/>
        <v>2</v>
      </c>
      <c r="Z105" s="7">
        <f t="shared" si="134"/>
        <v>0</v>
      </c>
      <c r="AA105" s="7">
        <f t="shared" si="134"/>
        <v>0</v>
      </c>
      <c r="AB105" s="7">
        <f t="shared" si="134"/>
        <v>0</v>
      </c>
      <c r="AC105" s="7">
        <f t="shared" si="134"/>
        <v>0</v>
      </c>
      <c r="AD105" s="7">
        <f t="shared" si="134"/>
        <v>0</v>
      </c>
      <c r="AE105" s="7">
        <f t="shared" si="134"/>
        <v>0</v>
      </c>
      <c r="AF105" s="7">
        <f t="shared" si="134"/>
        <v>0</v>
      </c>
      <c r="AG105" s="7">
        <f t="shared" si="134"/>
        <v>0</v>
      </c>
      <c r="AH105" s="7">
        <f t="shared" si="134"/>
        <v>0</v>
      </c>
      <c r="AI105" s="7">
        <f t="shared" si="134"/>
        <v>0</v>
      </c>
      <c r="AJ105" s="7">
        <f t="shared" si="134"/>
        <v>0</v>
      </c>
      <c r="AK105" s="7">
        <f t="shared" si="134"/>
        <v>15</v>
      </c>
      <c r="AL105" s="7">
        <f t="shared" si="134"/>
        <v>0</v>
      </c>
      <c r="AM105" s="7">
        <f t="shared" si="134"/>
        <v>0</v>
      </c>
      <c r="AN105" s="7">
        <f t="shared" si="134"/>
        <v>0</v>
      </c>
      <c r="AO105" s="7">
        <f t="shared" si="134"/>
        <v>800</v>
      </c>
      <c r="AP105" s="7">
        <f t="shared" si="134"/>
        <v>0</v>
      </c>
      <c r="AQ105" s="7">
        <f t="shared" si="134"/>
        <v>0</v>
      </c>
      <c r="AR105" s="7">
        <f t="shared" si="134"/>
        <v>10</v>
      </c>
      <c r="AS105" s="7">
        <f t="shared" si="134"/>
        <v>0</v>
      </c>
      <c r="AT105" s="7">
        <f t="shared" si="134"/>
        <v>0</v>
      </c>
      <c r="AU105" s="7">
        <f t="shared" si="134"/>
        <v>0</v>
      </c>
      <c r="AV105" s="7">
        <f t="shared" si="134"/>
        <v>0</v>
      </c>
      <c r="AW105" s="7">
        <f t="shared" si="134"/>
        <v>0</v>
      </c>
      <c r="AX105" s="7">
        <f t="shared" si="134"/>
        <v>0</v>
      </c>
      <c r="AY105" s="7">
        <f t="shared" si="134"/>
        <v>0</v>
      </c>
      <c r="AZ105" s="7">
        <f t="shared" si="134"/>
        <v>1000</v>
      </c>
      <c r="BA105" s="7">
        <f t="shared" si="134"/>
        <v>0</v>
      </c>
      <c r="BB105" s="7">
        <f t="shared" si="134"/>
        <v>0</v>
      </c>
      <c r="BC105" s="7">
        <f t="shared" si="134"/>
        <v>0</v>
      </c>
      <c r="BD105" s="7">
        <f t="shared" si="134"/>
        <v>0</v>
      </c>
      <c r="BE105" s="7">
        <f t="shared" si="134"/>
        <v>0</v>
      </c>
      <c r="BF105" s="7">
        <f t="shared" si="134"/>
        <v>0</v>
      </c>
      <c r="BG105" s="7">
        <f t="shared" si="134"/>
        <v>0</v>
      </c>
      <c r="BH105" s="7">
        <f t="shared" si="134"/>
        <v>0</v>
      </c>
      <c r="BI105" s="7">
        <f t="shared" si="134"/>
        <v>0</v>
      </c>
      <c r="BJ105" s="7">
        <f t="shared" si="134"/>
        <v>0</v>
      </c>
      <c r="BK105" s="7"/>
      <c r="BL105" s="7">
        <v>1825</v>
      </c>
      <c r="BM105" s="7">
        <f>BL105/1000/1</f>
        <v>1.825</v>
      </c>
    </row>
    <row r="106" spans="1:65" x14ac:dyDescent="0.25">
      <c r="A106" s="5" t="s">
        <v>138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>
        <v>0</v>
      </c>
      <c r="BM106" s="5"/>
    </row>
    <row r="107" spans="1:65" x14ac:dyDescent="0.25">
      <c r="A107" s="7" t="s">
        <v>138</v>
      </c>
      <c r="B107" s="7" t="s">
        <v>296</v>
      </c>
      <c r="C107" s="7" t="s">
        <v>297</v>
      </c>
      <c r="D107" s="15">
        <v>45527</v>
      </c>
      <c r="E107" s="7"/>
      <c r="F107" s="7"/>
      <c r="G107" s="7"/>
      <c r="H107" s="7"/>
      <c r="I107" s="7">
        <f t="shared" ref="I107:BI107" si="135">SUM(I106)</f>
        <v>0</v>
      </c>
      <c r="J107" s="7">
        <f t="shared" si="135"/>
        <v>0</v>
      </c>
      <c r="K107" s="7">
        <f t="shared" si="135"/>
        <v>0</v>
      </c>
      <c r="L107" s="7">
        <f t="shared" si="135"/>
        <v>0</v>
      </c>
      <c r="M107" s="7">
        <f t="shared" si="135"/>
        <v>0</v>
      </c>
      <c r="N107" s="7">
        <f t="shared" si="135"/>
        <v>0</v>
      </c>
      <c r="O107" s="7">
        <f t="shared" si="135"/>
        <v>0</v>
      </c>
      <c r="P107" s="7">
        <f t="shared" si="135"/>
        <v>0</v>
      </c>
      <c r="Q107" s="7">
        <f t="shared" si="135"/>
        <v>0</v>
      </c>
      <c r="R107" s="7">
        <f t="shared" si="135"/>
        <v>0</v>
      </c>
      <c r="S107" s="7">
        <f t="shared" si="135"/>
        <v>0</v>
      </c>
      <c r="T107" s="7">
        <f t="shared" si="135"/>
        <v>0</v>
      </c>
      <c r="U107" s="7">
        <f t="shared" si="135"/>
        <v>0</v>
      </c>
      <c r="V107" s="7">
        <f t="shared" si="135"/>
        <v>0</v>
      </c>
      <c r="W107" s="7">
        <f t="shared" si="135"/>
        <v>0</v>
      </c>
      <c r="X107" s="7">
        <f t="shared" si="135"/>
        <v>0</v>
      </c>
      <c r="Y107" s="7">
        <f t="shared" si="135"/>
        <v>0</v>
      </c>
      <c r="Z107" s="7">
        <f t="shared" si="135"/>
        <v>0</v>
      </c>
      <c r="AA107" s="7">
        <f t="shared" si="135"/>
        <v>0</v>
      </c>
      <c r="AB107" s="7">
        <f t="shared" si="135"/>
        <v>0</v>
      </c>
      <c r="AC107" s="7">
        <f t="shared" si="135"/>
        <v>0</v>
      </c>
      <c r="AD107" s="7">
        <f t="shared" si="135"/>
        <v>0</v>
      </c>
      <c r="AE107" s="7">
        <f t="shared" si="135"/>
        <v>0</v>
      </c>
      <c r="AF107" s="7">
        <f t="shared" si="135"/>
        <v>0</v>
      </c>
      <c r="AG107" s="7">
        <f t="shared" si="135"/>
        <v>0</v>
      </c>
      <c r="AH107" s="7">
        <f t="shared" si="135"/>
        <v>0</v>
      </c>
      <c r="AI107" s="7">
        <f t="shared" si="135"/>
        <v>0</v>
      </c>
      <c r="AJ107" s="7">
        <f t="shared" si="135"/>
        <v>0</v>
      </c>
      <c r="AK107" s="7">
        <f t="shared" si="135"/>
        <v>0</v>
      </c>
      <c r="AL107" s="7">
        <f t="shared" si="135"/>
        <v>0</v>
      </c>
      <c r="AM107" s="7">
        <f t="shared" si="135"/>
        <v>0</v>
      </c>
      <c r="AN107" s="7">
        <f t="shared" si="135"/>
        <v>0</v>
      </c>
      <c r="AO107" s="7">
        <f t="shared" si="135"/>
        <v>0</v>
      </c>
      <c r="AP107" s="7">
        <f t="shared" si="135"/>
        <v>0</v>
      </c>
      <c r="AQ107" s="7">
        <f t="shared" si="135"/>
        <v>0</v>
      </c>
      <c r="AR107" s="7">
        <f t="shared" si="135"/>
        <v>0</v>
      </c>
      <c r="AS107" s="7">
        <f t="shared" si="135"/>
        <v>0</v>
      </c>
      <c r="AT107" s="7">
        <f t="shared" si="135"/>
        <v>0</v>
      </c>
      <c r="AU107" s="7">
        <f t="shared" si="135"/>
        <v>0</v>
      </c>
      <c r="AV107" s="7">
        <f t="shared" si="135"/>
        <v>0</v>
      </c>
      <c r="AW107" s="7">
        <f t="shared" si="135"/>
        <v>0</v>
      </c>
      <c r="AX107" s="7">
        <f t="shared" si="135"/>
        <v>0</v>
      </c>
      <c r="AY107" s="7">
        <f t="shared" si="135"/>
        <v>0</v>
      </c>
      <c r="AZ107" s="7">
        <f t="shared" si="135"/>
        <v>0</v>
      </c>
      <c r="BA107" s="7">
        <f t="shared" si="135"/>
        <v>0</v>
      </c>
      <c r="BB107" s="7">
        <f t="shared" si="135"/>
        <v>0</v>
      </c>
      <c r="BC107" s="7">
        <f t="shared" si="135"/>
        <v>0</v>
      </c>
      <c r="BD107" s="7">
        <f t="shared" si="135"/>
        <v>0</v>
      </c>
      <c r="BE107" s="7">
        <f t="shared" si="135"/>
        <v>0</v>
      </c>
      <c r="BF107" s="7">
        <f t="shared" si="135"/>
        <v>0</v>
      </c>
      <c r="BG107" s="7">
        <f t="shared" si="135"/>
        <v>0</v>
      </c>
      <c r="BH107" s="7">
        <f t="shared" si="135"/>
        <v>0</v>
      </c>
      <c r="BI107" s="7">
        <f t="shared" si="135"/>
        <v>0</v>
      </c>
      <c r="BJ107" s="7">
        <f>SUM(BJ106)</f>
        <v>0</v>
      </c>
      <c r="BK107" s="7"/>
      <c r="BL107" s="7">
        <v>0</v>
      </c>
      <c r="BM107" s="7">
        <v>0</v>
      </c>
    </row>
    <row r="108" spans="1:65" x14ac:dyDescent="0.25">
      <c r="A108" s="5" t="s">
        <v>141</v>
      </c>
      <c r="B108" s="5"/>
      <c r="C108" s="5"/>
      <c r="D108" s="5"/>
      <c r="E108" s="5" t="s">
        <v>142</v>
      </c>
      <c r="F108" s="5" t="s">
        <v>9</v>
      </c>
      <c r="G108" s="5">
        <f>SUM(I108:AI108)</f>
        <v>14</v>
      </c>
      <c r="H108" s="5">
        <v>5</v>
      </c>
      <c r="I108" s="5"/>
      <c r="J108" s="5">
        <v>1</v>
      </c>
      <c r="K108" s="5"/>
      <c r="L108" s="5"/>
      <c r="M108" s="5"/>
      <c r="N108" s="5"/>
      <c r="O108" s="5">
        <v>1</v>
      </c>
      <c r="P108" s="5"/>
      <c r="Q108" s="5"/>
      <c r="R108" s="5"/>
      <c r="S108" s="5"/>
      <c r="T108" s="5"/>
      <c r="U108" s="5"/>
      <c r="V108" s="5">
        <v>5</v>
      </c>
      <c r="W108" s="5">
        <v>5</v>
      </c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>
        <v>2</v>
      </c>
      <c r="AJ108" s="5"/>
      <c r="AK108" s="5">
        <v>15</v>
      </c>
      <c r="AL108" s="5"/>
      <c r="AM108" s="5"/>
      <c r="AN108" s="5"/>
      <c r="AO108" s="5"/>
      <c r="AP108" s="5">
        <v>20</v>
      </c>
      <c r="AQ108" s="5"/>
      <c r="AR108" s="5"/>
      <c r="AS108" s="5"/>
      <c r="AT108" s="5"/>
      <c r="AU108" s="5"/>
      <c r="AV108" s="5"/>
      <c r="AW108" s="5">
        <v>400</v>
      </c>
      <c r="AX108" s="5">
        <v>40</v>
      </c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>
        <v>3</v>
      </c>
      <c r="BK108" s="5" t="s">
        <v>145</v>
      </c>
      <c r="BL108" s="5">
        <v>478</v>
      </c>
      <c r="BM108" s="5"/>
    </row>
    <row r="109" spans="1:65" x14ac:dyDescent="0.25">
      <c r="A109" s="5" t="s">
        <v>141</v>
      </c>
      <c r="B109" s="5"/>
      <c r="C109" s="5"/>
      <c r="D109" s="5"/>
      <c r="E109" s="5" t="s">
        <v>143</v>
      </c>
      <c r="F109" s="5" t="s">
        <v>9</v>
      </c>
      <c r="G109" s="5">
        <f>SUM(I109:AI109)</f>
        <v>8</v>
      </c>
      <c r="H109" s="5">
        <v>5</v>
      </c>
      <c r="I109" s="5"/>
      <c r="J109" s="5"/>
      <c r="K109" s="5"/>
      <c r="L109" s="5"/>
      <c r="M109" s="5"/>
      <c r="N109" s="5"/>
      <c r="O109" s="5">
        <v>1</v>
      </c>
      <c r="P109" s="5"/>
      <c r="Q109" s="5"/>
      <c r="R109" s="5">
        <v>1</v>
      </c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>
        <v>4</v>
      </c>
      <c r="AE109" s="5">
        <v>1</v>
      </c>
      <c r="AF109" s="5"/>
      <c r="AG109" s="5"/>
      <c r="AH109" s="5">
        <v>1</v>
      </c>
      <c r="AI109" s="5"/>
      <c r="AJ109" s="5"/>
      <c r="AK109" s="5"/>
      <c r="AL109" s="5"/>
      <c r="AM109" s="5"/>
      <c r="AN109" s="5"/>
      <c r="AO109" s="5"/>
      <c r="AP109" s="5">
        <v>20</v>
      </c>
      <c r="AQ109" s="5"/>
      <c r="AR109" s="5"/>
      <c r="AS109" s="5">
        <v>20</v>
      </c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>
        <v>15</v>
      </c>
      <c r="BF109" s="5">
        <v>15</v>
      </c>
      <c r="BG109" s="5"/>
      <c r="BH109" s="5"/>
      <c r="BI109" s="5">
        <v>1000</v>
      </c>
      <c r="BJ109" s="5"/>
      <c r="BK109" s="5" t="s">
        <v>146</v>
      </c>
      <c r="BL109" s="5">
        <v>1070</v>
      </c>
      <c r="BM109" s="5"/>
    </row>
    <row r="110" spans="1:65" x14ac:dyDescent="0.25">
      <c r="A110" s="5" t="s">
        <v>141</v>
      </c>
      <c r="B110" s="5"/>
      <c r="C110" s="5"/>
      <c r="D110" s="5"/>
      <c r="E110" s="5" t="s">
        <v>144</v>
      </c>
      <c r="F110" s="5" t="s">
        <v>9</v>
      </c>
      <c r="G110" s="5">
        <f>SUM(I110:AI110)</f>
        <v>12</v>
      </c>
      <c r="H110" s="5">
        <v>3</v>
      </c>
      <c r="I110" s="5"/>
      <c r="J110" s="5"/>
      <c r="K110" s="5"/>
      <c r="L110" s="5"/>
      <c r="M110" s="5"/>
      <c r="N110" s="5"/>
      <c r="O110" s="5">
        <v>1</v>
      </c>
      <c r="P110" s="5"/>
      <c r="Q110" s="5">
        <v>4</v>
      </c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>
        <v>7</v>
      </c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>
        <v>20</v>
      </c>
      <c r="AQ110" s="5"/>
      <c r="AR110" s="5">
        <v>20</v>
      </c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>
        <v>30</v>
      </c>
      <c r="BF110" s="5"/>
      <c r="BG110" s="5"/>
      <c r="BH110" s="5"/>
      <c r="BI110" s="5"/>
      <c r="BJ110" s="5"/>
      <c r="BK110" s="5" t="s">
        <v>147</v>
      </c>
      <c r="BL110" s="5">
        <v>70</v>
      </c>
      <c r="BM110" s="5"/>
    </row>
    <row r="111" spans="1:65" x14ac:dyDescent="0.25">
      <c r="A111" s="7" t="s">
        <v>141</v>
      </c>
      <c r="B111" s="7" t="s">
        <v>298</v>
      </c>
      <c r="C111" s="7" t="s">
        <v>299</v>
      </c>
      <c r="D111" s="15">
        <v>45528</v>
      </c>
      <c r="E111" s="7" t="s">
        <v>10</v>
      </c>
      <c r="F111" s="7"/>
      <c r="G111" s="7"/>
      <c r="H111" s="7"/>
      <c r="I111" s="7">
        <f t="shared" ref="I111:BI111" si="136">SUM(I108:I110)</f>
        <v>0</v>
      </c>
      <c r="J111" s="7">
        <f t="shared" si="136"/>
        <v>1</v>
      </c>
      <c r="K111" s="7">
        <f t="shared" si="136"/>
        <v>0</v>
      </c>
      <c r="L111" s="7">
        <f t="shared" si="136"/>
        <v>0</v>
      </c>
      <c r="M111" s="7">
        <f t="shared" si="136"/>
        <v>0</v>
      </c>
      <c r="N111" s="7">
        <f t="shared" si="136"/>
        <v>0</v>
      </c>
      <c r="O111" s="7">
        <f t="shared" si="136"/>
        <v>3</v>
      </c>
      <c r="P111" s="7">
        <f t="shared" si="136"/>
        <v>0</v>
      </c>
      <c r="Q111" s="7">
        <f t="shared" si="136"/>
        <v>4</v>
      </c>
      <c r="R111" s="7">
        <f t="shared" si="136"/>
        <v>1</v>
      </c>
      <c r="S111" s="7">
        <f t="shared" si="136"/>
        <v>0</v>
      </c>
      <c r="T111" s="7">
        <f t="shared" si="136"/>
        <v>0</v>
      </c>
      <c r="U111" s="7">
        <f t="shared" si="136"/>
        <v>0</v>
      </c>
      <c r="V111" s="7">
        <f t="shared" si="136"/>
        <v>5</v>
      </c>
      <c r="W111" s="7">
        <f t="shared" si="136"/>
        <v>5</v>
      </c>
      <c r="X111" s="7">
        <f t="shared" si="136"/>
        <v>0</v>
      </c>
      <c r="Y111" s="7">
        <f t="shared" si="136"/>
        <v>0</v>
      </c>
      <c r="Z111" s="7">
        <f t="shared" si="136"/>
        <v>0</v>
      </c>
      <c r="AA111" s="7">
        <f t="shared" si="136"/>
        <v>0</v>
      </c>
      <c r="AB111" s="7">
        <f t="shared" si="136"/>
        <v>0</v>
      </c>
      <c r="AC111" s="7">
        <f t="shared" si="136"/>
        <v>0</v>
      </c>
      <c r="AD111" s="7">
        <f t="shared" si="136"/>
        <v>11</v>
      </c>
      <c r="AE111" s="7">
        <f t="shared" si="136"/>
        <v>1</v>
      </c>
      <c r="AF111" s="7">
        <f t="shared" si="136"/>
        <v>0</v>
      </c>
      <c r="AG111" s="7">
        <f t="shared" si="136"/>
        <v>0</v>
      </c>
      <c r="AH111" s="7">
        <f t="shared" si="136"/>
        <v>1</v>
      </c>
      <c r="AI111" s="7">
        <f t="shared" si="136"/>
        <v>2</v>
      </c>
      <c r="AJ111" s="7">
        <f t="shared" si="136"/>
        <v>0</v>
      </c>
      <c r="AK111" s="7">
        <f t="shared" si="136"/>
        <v>15</v>
      </c>
      <c r="AL111" s="7">
        <f t="shared" si="136"/>
        <v>0</v>
      </c>
      <c r="AM111" s="7">
        <f t="shared" si="136"/>
        <v>0</v>
      </c>
      <c r="AN111" s="7">
        <f t="shared" si="136"/>
        <v>0</v>
      </c>
      <c r="AO111" s="7">
        <f t="shared" si="136"/>
        <v>0</v>
      </c>
      <c r="AP111" s="7">
        <f t="shared" si="136"/>
        <v>60</v>
      </c>
      <c r="AQ111" s="7">
        <f t="shared" si="136"/>
        <v>0</v>
      </c>
      <c r="AR111" s="7">
        <f t="shared" si="136"/>
        <v>20</v>
      </c>
      <c r="AS111" s="7">
        <f t="shared" si="136"/>
        <v>20</v>
      </c>
      <c r="AT111" s="7">
        <f t="shared" si="136"/>
        <v>0</v>
      </c>
      <c r="AU111" s="7">
        <f t="shared" si="136"/>
        <v>0</v>
      </c>
      <c r="AV111" s="7">
        <f t="shared" si="136"/>
        <v>0</v>
      </c>
      <c r="AW111" s="7">
        <f t="shared" si="136"/>
        <v>400</v>
      </c>
      <c r="AX111" s="7">
        <f t="shared" si="136"/>
        <v>40</v>
      </c>
      <c r="AY111" s="7">
        <f t="shared" si="136"/>
        <v>0</v>
      </c>
      <c r="AZ111" s="7">
        <f t="shared" si="136"/>
        <v>0</v>
      </c>
      <c r="BA111" s="7">
        <f t="shared" si="136"/>
        <v>0</v>
      </c>
      <c r="BB111" s="7">
        <f t="shared" si="136"/>
        <v>0</v>
      </c>
      <c r="BC111" s="7">
        <f t="shared" si="136"/>
        <v>0</v>
      </c>
      <c r="BD111" s="7">
        <f t="shared" si="136"/>
        <v>0</v>
      </c>
      <c r="BE111" s="7">
        <f t="shared" si="136"/>
        <v>45</v>
      </c>
      <c r="BF111" s="7">
        <f t="shared" si="136"/>
        <v>15</v>
      </c>
      <c r="BG111" s="7">
        <f t="shared" si="136"/>
        <v>0</v>
      </c>
      <c r="BH111" s="7">
        <f t="shared" si="136"/>
        <v>0</v>
      </c>
      <c r="BI111" s="7">
        <f t="shared" si="136"/>
        <v>1000</v>
      </c>
      <c r="BJ111" s="7">
        <f>SUM(BJ108:BJ110)</f>
        <v>3</v>
      </c>
      <c r="BK111" s="7"/>
      <c r="BL111" s="7">
        <v>1618</v>
      </c>
      <c r="BM111" s="7">
        <f>BL111/1000/3</f>
        <v>0.53933333333333333</v>
      </c>
    </row>
    <row r="112" spans="1:65" x14ac:dyDescent="0.25">
      <c r="A112" s="5" t="s">
        <v>148</v>
      </c>
      <c r="B112" s="5"/>
      <c r="C112" s="5"/>
      <c r="D112" s="5"/>
      <c r="E112" s="5" t="s">
        <v>101</v>
      </c>
      <c r="F112" s="5" t="s">
        <v>9</v>
      </c>
      <c r="G112" s="5">
        <v>1</v>
      </c>
      <c r="H112" s="5">
        <v>1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>
        <v>1</v>
      </c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>
        <v>30</v>
      </c>
      <c r="BI112" s="5"/>
      <c r="BJ112" s="5"/>
      <c r="BK112" s="5" t="s">
        <v>149</v>
      </c>
      <c r="BL112" s="5">
        <v>30</v>
      </c>
      <c r="BM112" s="5"/>
    </row>
    <row r="113" spans="1:65" x14ac:dyDescent="0.25">
      <c r="A113" s="7" t="s">
        <v>148</v>
      </c>
      <c r="B113" s="7" t="s">
        <v>300</v>
      </c>
      <c r="C113" s="7" t="s">
        <v>301</v>
      </c>
      <c r="D113" s="15">
        <v>45529</v>
      </c>
      <c r="E113" s="7" t="s">
        <v>10</v>
      </c>
      <c r="F113" s="7"/>
      <c r="G113" s="7"/>
      <c r="H113" s="7"/>
      <c r="I113" s="7">
        <f t="shared" ref="I113:BI113" si="137">SUM(I112)</f>
        <v>0</v>
      </c>
      <c r="J113" s="7">
        <f t="shared" si="137"/>
        <v>0</v>
      </c>
      <c r="K113" s="7">
        <f t="shared" si="137"/>
        <v>0</v>
      </c>
      <c r="L113" s="7">
        <f t="shared" si="137"/>
        <v>0</v>
      </c>
      <c r="M113" s="7">
        <f t="shared" si="137"/>
        <v>0</v>
      </c>
      <c r="N113" s="7">
        <f t="shared" si="137"/>
        <v>0</v>
      </c>
      <c r="O113" s="7">
        <f t="shared" si="137"/>
        <v>0</v>
      </c>
      <c r="P113" s="7">
        <f t="shared" si="137"/>
        <v>0</v>
      </c>
      <c r="Q113" s="7">
        <f t="shared" si="137"/>
        <v>0</v>
      </c>
      <c r="R113" s="7">
        <f t="shared" si="137"/>
        <v>0</v>
      </c>
      <c r="S113" s="7">
        <f t="shared" si="137"/>
        <v>0</v>
      </c>
      <c r="T113" s="7">
        <f t="shared" si="137"/>
        <v>0</v>
      </c>
      <c r="U113" s="7">
        <f t="shared" si="137"/>
        <v>0</v>
      </c>
      <c r="V113" s="7">
        <f t="shared" si="137"/>
        <v>0</v>
      </c>
      <c r="W113" s="7">
        <f t="shared" si="137"/>
        <v>0</v>
      </c>
      <c r="X113" s="7">
        <f t="shared" si="137"/>
        <v>0</v>
      </c>
      <c r="Y113" s="7">
        <f t="shared" si="137"/>
        <v>0</v>
      </c>
      <c r="Z113" s="7">
        <f t="shared" si="137"/>
        <v>0</v>
      </c>
      <c r="AA113" s="7">
        <f t="shared" si="137"/>
        <v>0</v>
      </c>
      <c r="AB113" s="7">
        <f t="shared" si="137"/>
        <v>0</v>
      </c>
      <c r="AC113" s="7">
        <f t="shared" si="137"/>
        <v>0</v>
      </c>
      <c r="AD113" s="7">
        <f t="shared" si="137"/>
        <v>0</v>
      </c>
      <c r="AE113" s="7">
        <f t="shared" si="137"/>
        <v>0</v>
      </c>
      <c r="AF113" s="7">
        <f t="shared" si="137"/>
        <v>0</v>
      </c>
      <c r="AG113" s="7">
        <f t="shared" si="137"/>
        <v>1</v>
      </c>
      <c r="AH113" s="7">
        <f t="shared" si="137"/>
        <v>0</v>
      </c>
      <c r="AI113" s="7">
        <f t="shared" si="137"/>
        <v>0</v>
      </c>
      <c r="AJ113" s="7">
        <f t="shared" si="137"/>
        <v>0</v>
      </c>
      <c r="AK113" s="7">
        <f t="shared" si="137"/>
        <v>0</v>
      </c>
      <c r="AL113" s="7">
        <f t="shared" si="137"/>
        <v>0</v>
      </c>
      <c r="AM113" s="7">
        <f t="shared" si="137"/>
        <v>0</v>
      </c>
      <c r="AN113" s="7">
        <f t="shared" si="137"/>
        <v>0</v>
      </c>
      <c r="AO113" s="7">
        <f t="shared" si="137"/>
        <v>0</v>
      </c>
      <c r="AP113" s="7">
        <f t="shared" si="137"/>
        <v>0</v>
      </c>
      <c r="AQ113" s="7">
        <f t="shared" si="137"/>
        <v>0</v>
      </c>
      <c r="AR113" s="7">
        <f t="shared" si="137"/>
        <v>0</v>
      </c>
      <c r="AS113" s="7">
        <f t="shared" si="137"/>
        <v>0</v>
      </c>
      <c r="AT113" s="7">
        <f t="shared" si="137"/>
        <v>0</v>
      </c>
      <c r="AU113" s="7">
        <f t="shared" si="137"/>
        <v>0</v>
      </c>
      <c r="AV113" s="7">
        <f t="shared" si="137"/>
        <v>0</v>
      </c>
      <c r="AW113" s="7">
        <f t="shared" si="137"/>
        <v>0</v>
      </c>
      <c r="AX113" s="7">
        <f t="shared" si="137"/>
        <v>0</v>
      </c>
      <c r="AY113" s="7">
        <f t="shared" si="137"/>
        <v>0</v>
      </c>
      <c r="AZ113" s="7">
        <f t="shared" si="137"/>
        <v>0</v>
      </c>
      <c r="BA113" s="7">
        <f t="shared" si="137"/>
        <v>0</v>
      </c>
      <c r="BB113" s="7">
        <f t="shared" si="137"/>
        <v>0</v>
      </c>
      <c r="BC113" s="7">
        <f t="shared" si="137"/>
        <v>0</v>
      </c>
      <c r="BD113" s="7">
        <f t="shared" si="137"/>
        <v>0</v>
      </c>
      <c r="BE113" s="7">
        <f t="shared" si="137"/>
        <v>0</v>
      </c>
      <c r="BF113" s="7">
        <f t="shared" si="137"/>
        <v>0</v>
      </c>
      <c r="BG113" s="7">
        <f t="shared" si="137"/>
        <v>0</v>
      </c>
      <c r="BH113" s="7">
        <f t="shared" si="137"/>
        <v>30</v>
      </c>
      <c r="BI113" s="7">
        <f t="shared" si="137"/>
        <v>0</v>
      </c>
      <c r="BJ113" s="7">
        <f>SUM(BJ112)</f>
        <v>0</v>
      </c>
      <c r="BK113" s="7"/>
      <c r="BL113" s="7">
        <v>30</v>
      </c>
      <c r="BM113" s="7">
        <f>BL113/1000/1</f>
        <v>0.03</v>
      </c>
    </row>
    <row r="114" spans="1:65" x14ac:dyDescent="0.25">
      <c r="A114" s="5" t="s">
        <v>150</v>
      </c>
      <c r="B114" s="5"/>
      <c r="C114" s="5"/>
      <c r="D114" s="5"/>
      <c r="E114" s="5" t="s">
        <v>151</v>
      </c>
      <c r="F114" s="5" t="s">
        <v>9</v>
      </c>
      <c r="G114" s="5">
        <f>SUM(I114:AI114)</f>
        <v>7</v>
      </c>
      <c r="H114" s="5">
        <v>6</v>
      </c>
      <c r="I114" s="5"/>
      <c r="J114" s="5">
        <v>1</v>
      </c>
      <c r="K114" s="5"/>
      <c r="L114" s="5"/>
      <c r="M114" s="5"/>
      <c r="N114" s="5">
        <v>1</v>
      </c>
      <c r="O114" s="5">
        <v>1</v>
      </c>
      <c r="P114" s="5"/>
      <c r="Q114" s="5"/>
      <c r="R114" s="5"/>
      <c r="S114" s="5"/>
      <c r="T114" s="5"/>
      <c r="U114" s="5"/>
      <c r="V114" s="5">
        <v>1</v>
      </c>
      <c r="W114" s="5"/>
      <c r="X114" s="5">
        <v>1</v>
      </c>
      <c r="Y114" s="5"/>
      <c r="Z114" s="5"/>
      <c r="AA114" s="5"/>
      <c r="AB114" s="5"/>
      <c r="AC114" s="5"/>
      <c r="AD114" s="5"/>
      <c r="AE114" s="5">
        <v>2</v>
      </c>
      <c r="AF114" s="5"/>
      <c r="AG114" s="5"/>
      <c r="AH114" s="5"/>
      <c r="AI114" s="5"/>
      <c r="AJ114" s="5"/>
      <c r="AK114" s="5">
        <v>15</v>
      </c>
      <c r="AL114" s="5"/>
      <c r="AM114" s="5"/>
      <c r="AN114" s="5"/>
      <c r="AO114" s="5">
        <v>800</v>
      </c>
      <c r="AP114" s="5">
        <v>20</v>
      </c>
      <c r="AQ114" s="5"/>
      <c r="AR114" s="5"/>
      <c r="AS114" s="5"/>
      <c r="AT114" s="5"/>
      <c r="AU114" s="5"/>
      <c r="AV114" s="5"/>
      <c r="AW114" s="5">
        <v>200</v>
      </c>
      <c r="AX114" s="5"/>
      <c r="AY114" s="5">
        <v>75000</v>
      </c>
      <c r="AZ114" s="5"/>
      <c r="BA114" s="5"/>
      <c r="BB114" s="5"/>
      <c r="BC114" s="5"/>
      <c r="BD114" s="5"/>
      <c r="BE114" s="5"/>
      <c r="BF114" s="5">
        <v>30</v>
      </c>
      <c r="BG114" s="5"/>
      <c r="BH114" s="5"/>
      <c r="BI114" s="5"/>
      <c r="BJ114" s="5"/>
      <c r="BK114" s="5" t="s">
        <v>152</v>
      </c>
      <c r="BL114" s="5">
        <v>76065</v>
      </c>
      <c r="BM114" s="5"/>
    </row>
    <row r="115" spans="1:65" x14ac:dyDescent="0.25">
      <c r="A115" s="12" t="s">
        <v>150</v>
      </c>
      <c r="B115" s="12" t="s">
        <v>302</v>
      </c>
      <c r="C115" s="12" t="s">
        <v>303</v>
      </c>
      <c r="D115" s="17">
        <v>45530</v>
      </c>
      <c r="E115" s="12" t="s">
        <v>10</v>
      </c>
      <c r="F115" s="12"/>
      <c r="G115" s="12"/>
      <c r="H115" s="12"/>
      <c r="I115" s="12">
        <f>SUM(I114)</f>
        <v>0</v>
      </c>
      <c r="J115" s="12">
        <f t="shared" ref="J115:X115" si="138">SUM(J114)</f>
        <v>1</v>
      </c>
      <c r="K115" s="12">
        <f t="shared" si="138"/>
        <v>0</v>
      </c>
      <c r="L115" s="12">
        <f t="shared" si="138"/>
        <v>0</v>
      </c>
      <c r="M115" s="12">
        <f t="shared" si="138"/>
        <v>0</v>
      </c>
      <c r="N115" s="12">
        <f t="shared" si="138"/>
        <v>1</v>
      </c>
      <c r="O115" s="12">
        <f t="shared" si="138"/>
        <v>1</v>
      </c>
      <c r="P115" s="12">
        <f t="shared" si="138"/>
        <v>0</v>
      </c>
      <c r="Q115" s="12">
        <f t="shared" si="138"/>
        <v>0</v>
      </c>
      <c r="R115" s="12">
        <f t="shared" si="138"/>
        <v>0</v>
      </c>
      <c r="S115" s="12">
        <f t="shared" si="138"/>
        <v>0</v>
      </c>
      <c r="T115" s="12">
        <f t="shared" si="138"/>
        <v>0</v>
      </c>
      <c r="U115" s="12">
        <f t="shared" si="138"/>
        <v>0</v>
      </c>
      <c r="V115" s="12">
        <f t="shared" si="138"/>
        <v>1</v>
      </c>
      <c r="W115" s="12">
        <f t="shared" si="138"/>
        <v>0</v>
      </c>
      <c r="X115" s="12">
        <f t="shared" si="138"/>
        <v>1</v>
      </c>
      <c r="Y115" s="12">
        <f t="shared" ref="Y115" si="139">SUM(Y114)</f>
        <v>0</v>
      </c>
      <c r="Z115" s="12">
        <f t="shared" ref="Z115" si="140">SUM(Z114)</f>
        <v>0</v>
      </c>
      <c r="AA115" s="12">
        <f t="shared" ref="AA115" si="141">SUM(AA114)</f>
        <v>0</v>
      </c>
      <c r="AB115" s="12">
        <f t="shared" ref="AB115" si="142">SUM(AB114)</f>
        <v>0</v>
      </c>
      <c r="AC115" s="12">
        <f t="shared" ref="AC115" si="143">SUM(AC114)</f>
        <v>0</v>
      </c>
      <c r="AD115" s="12">
        <f t="shared" ref="AD115" si="144">SUM(AD114)</f>
        <v>0</v>
      </c>
      <c r="AE115" s="12">
        <f t="shared" ref="AE115" si="145">SUM(AE114)</f>
        <v>2</v>
      </c>
      <c r="AF115" s="12">
        <f t="shared" ref="AF115" si="146">SUM(AF114)</f>
        <v>0</v>
      </c>
      <c r="AG115" s="12">
        <f t="shared" ref="AG115" si="147">SUM(AG114)</f>
        <v>0</v>
      </c>
      <c r="AH115" s="12">
        <f t="shared" ref="AH115" si="148">SUM(AH114)</f>
        <v>0</v>
      </c>
      <c r="AI115" s="12">
        <f t="shared" ref="AI115" si="149">SUM(AI114)</f>
        <v>0</v>
      </c>
      <c r="AJ115" s="12">
        <f t="shared" ref="AJ115" si="150">SUM(AJ114)</f>
        <v>0</v>
      </c>
      <c r="AK115" s="12">
        <f t="shared" ref="AK115" si="151">SUM(AK114)</f>
        <v>15</v>
      </c>
      <c r="AL115" s="12">
        <f t="shared" ref="AL115:AM115" si="152">SUM(AL114)</f>
        <v>0</v>
      </c>
      <c r="AM115" s="12">
        <f t="shared" si="152"/>
        <v>0</v>
      </c>
      <c r="AN115" s="12">
        <f t="shared" ref="AN115" si="153">SUM(AN114)</f>
        <v>0</v>
      </c>
      <c r="AO115" s="12">
        <f t="shared" ref="AO115" si="154">SUM(AO114)</f>
        <v>800</v>
      </c>
      <c r="AP115" s="12">
        <f t="shared" ref="AP115" si="155">SUM(AP114)</f>
        <v>20</v>
      </c>
      <c r="AQ115" s="12">
        <f t="shared" ref="AQ115" si="156">SUM(AQ114)</f>
        <v>0</v>
      </c>
      <c r="AR115" s="12">
        <f t="shared" ref="AR115" si="157">SUM(AR114)</f>
        <v>0</v>
      </c>
      <c r="AS115" s="12">
        <f t="shared" ref="AS115" si="158">SUM(AS114)</f>
        <v>0</v>
      </c>
      <c r="AT115" s="12">
        <f t="shared" ref="AT115" si="159">SUM(AT114)</f>
        <v>0</v>
      </c>
      <c r="AU115" s="12">
        <f t="shared" ref="AU115" si="160">SUM(AU114)</f>
        <v>0</v>
      </c>
      <c r="AV115" s="12">
        <f t="shared" ref="AV115" si="161">SUM(AV114)</f>
        <v>0</v>
      </c>
      <c r="AW115" s="12">
        <f t="shared" ref="AW115" si="162">SUM(AW114)</f>
        <v>200</v>
      </c>
      <c r="AX115" s="12">
        <f t="shared" ref="AX115" si="163">SUM(AX114)</f>
        <v>0</v>
      </c>
      <c r="AY115" s="12">
        <f t="shared" ref="AY115" si="164">SUM(AY114)</f>
        <v>75000</v>
      </c>
      <c r="AZ115" s="12">
        <f t="shared" ref="AZ115" si="165">SUM(AZ114)</f>
        <v>0</v>
      </c>
      <c r="BA115" s="12">
        <f t="shared" ref="BA115:BB115" si="166">SUM(BA114)</f>
        <v>0</v>
      </c>
      <c r="BB115" s="12">
        <f t="shared" si="166"/>
        <v>0</v>
      </c>
      <c r="BC115" s="12">
        <f t="shared" ref="BC115" si="167">SUM(BC114)</f>
        <v>0</v>
      </c>
      <c r="BD115" s="12">
        <f t="shared" ref="BD115" si="168">SUM(BD114)</f>
        <v>0</v>
      </c>
      <c r="BE115" s="12">
        <f t="shared" ref="BE115" si="169">SUM(BE114)</f>
        <v>0</v>
      </c>
      <c r="BF115" s="12">
        <f t="shared" ref="BF115" si="170">SUM(BF114)</f>
        <v>30</v>
      </c>
      <c r="BG115" s="12">
        <f t="shared" ref="BG115" si="171">SUM(BG114)</f>
        <v>0</v>
      </c>
      <c r="BH115" s="12">
        <f t="shared" ref="BH115" si="172">SUM(BH114)</f>
        <v>0</v>
      </c>
      <c r="BI115" s="12">
        <f t="shared" ref="BI115" si="173">SUM(BI114)</f>
        <v>0</v>
      </c>
      <c r="BJ115" s="12">
        <f t="shared" ref="BJ115" si="174">SUM(BJ114)</f>
        <v>0</v>
      </c>
      <c r="BK115" s="11"/>
      <c r="BL115" s="12">
        <v>76065</v>
      </c>
      <c r="BM115" s="12">
        <f>BL115/1000/1</f>
        <v>76.064999999999998</v>
      </c>
    </row>
    <row r="116" spans="1:65" x14ac:dyDescent="0.25">
      <c r="A116" s="5" t="s">
        <v>153</v>
      </c>
      <c r="B116" s="5"/>
      <c r="C116" s="5"/>
      <c r="D116" s="5"/>
      <c r="E116" s="5" t="s">
        <v>154</v>
      </c>
      <c r="F116" s="5" t="s">
        <v>9</v>
      </c>
      <c r="G116" s="5">
        <f>SUM(I116:AI116)</f>
        <v>23</v>
      </c>
      <c r="H116" s="5">
        <v>9</v>
      </c>
      <c r="I116" s="5"/>
      <c r="J116" s="5">
        <v>2</v>
      </c>
      <c r="K116" s="5"/>
      <c r="L116" s="5"/>
      <c r="M116" s="5"/>
      <c r="N116" s="5">
        <v>1</v>
      </c>
      <c r="O116" s="5"/>
      <c r="P116" s="5"/>
      <c r="Q116" s="5"/>
      <c r="R116" s="5"/>
      <c r="S116" s="5"/>
      <c r="T116" s="5"/>
      <c r="U116" s="5"/>
      <c r="V116" s="5">
        <v>1</v>
      </c>
      <c r="W116" s="5">
        <v>7</v>
      </c>
      <c r="X116" s="5">
        <v>1</v>
      </c>
      <c r="Y116" s="5">
        <v>2</v>
      </c>
      <c r="Z116" s="5"/>
      <c r="AA116" s="5"/>
      <c r="AB116" s="5"/>
      <c r="AC116" s="5"/>
      <c r="AD116" s="5">
        <v>4</v>
      </c>
      <c r="AE116" s="5">
        <v>3</v>
      </c>
      <c r="AF116" s="5"/>
      <c r="AG116" s="5"/>
      <c r="AH116" s="5">
        <v>2</v>
      </c>
      <c r="AI116" s="5"/>
      <c r="AJ116" s="5"/>
      <c r="AK116" s="5">
        <v>30</v>
      </c>
      <c r="AL116" s="5"/>
      <c r="AM116" s="5"/>
      <c r="AN116" s="5"/>
      <c r="AO116" s="5">
        <v>800</v>
      </c>
      <c r="AP116" s="5"/>
      <c r="AQ116" s="5"/>
      <c r="AR116" s="5"/>
      <c r="AS116" s="5"/>
      <c r="AT116" s="5"/>
      <c r="AU116" s="5"/>
      <c r="AV116" s="5"/>
      <c r="AW116" s="5">
        <v>5000</v>
      </c>
      <c r="AX116" s="5">
        <v>100</v>
      </c>
      <c r="AY116" s="5">
        <v>50000</v>
      </c>
      <c r="AZ116" s="5">
        <v>1600</v>
      </c>
      <c r="BA116" s="5"/>
      <c r="BB116" s="5"/>
      <c r="BC116" s="5"/>
      <c r="BD116" s="5"/>
      <c r="BE116" s="5">
        <v>50</v>
      </c>
      <c r="BF116" s="5">
        <v>900</v>
      </c>
      <c r="BG116" s="5"/>
      <c r="BH116" s="5"/>
      <c r="BI116" s="5">
        <v>12000</v>
      </c>
      <c r="BJ116" s="5"/>
      <c r="BK116" s="5" t="s">
        <v>155</v>
      </c>
      <c r="BL116" s="5">
        <v>70480</v>
      </c>
      <c r="BM116" s="5"/>
    </row>
    <row r="117" spans="1:65" x14ac:dyDescent="0.25">
      <c r="A117" s="7" t="s">
        <v>153</v>
      </c>
      <c r="B117" s="7" t="s">
        <v>304</v>
      </c>
      <c r="C117" s="7" t="s">
        <v>305</v>
      </c>
      <c r="D117" s="15">
        <v>45531</v>
      </c>
      <c r="E117" s="7" t="s">
        <v>10</v>
      </c>
      <c r="F117" s="7"/>
      <c r="G117" s="7"/>
      <c r="H117" s="7"/>
      <c r="I117" s="7">
        <f t="shared" ref="I117:BI117" si="175">SUM(I116)</f>
        <v>0</v>
      </c>
      <c r="J117" s="7">
        <f t="shared" si="175"/>
        <v>2</v>
      </c>
      <c r="K117" s="7">
        <f t="shared" si="175"/>
        <v>0</v>
      </c>
      <c r="L117" s="7">
        <f t="shared" si="175"/>
        <v>0</v>
      </c>
      <c r="M117" s="7">
        <f t="shared" si="175"/>
        <v>0</v>
      </c>
      <c r="N117" s="7">
        <f t="shared" si="175"/>
        <v>1</v>
      </c>
      <c r="O117" s="7">
        <f t="shared" si="175"/>
        <v>0</v>
      </c>
      <c r="P117" s="7">
        <f t="shared" si="175"/>
        <v>0</v>
      </c>
      <c r="Q117" s="7">
        <f t="shared" si="175"/>
        <v>0</v>
      </c>
      <c r="R117" s="7">
        <f t="shared" si="175"/>
        <v>0</v>
      </c>
      <c r="S117" s="7">
        <f t="shared" si="175"/>
        <v>0</v>
      </c>
      <c r="T117" s="7">
        <f t="shared" si="175"/>
        <v>0</v>
      </c>
      <c r="U117" s="7">
        <f t="shared" si="175"/>
        <v>0</v>
      </c>
      <c r="V117" s="7">
        <f t="shared" si="175"/>
        <v>1</v>
      </c>
      <c r="W117" s="7">
        <f t="shared" si="175"/>
        <v>7</v>
      </c>
      <c r="X117" s="7">
        <f t="shared" si="175"/>
        <v>1</v>
      </c>
      <c r="Y117" s="7">
        <f t="shared" si="175"/>
        <v>2</v>
      </c>
      <c r="Z117" s="7">
        <f t="shared" si="175"/>
        <v>0</v>
      </c>
      <c r="AA117" s="7">
        <f t="shared" si="175"/>
        <v>0</v>
      </c>
      <c r="AB117" s="7">
        <f t="shared" si="175"/>
        <v>0</v>
      </c>
      <c r="AC117" s="7">
        <f t="shared" si="175"/>
        <v>0</v>
      </c>
      <c r="AD117" s="7">
        <f t="shared" si="175"/>
        <v>4</v>
      </c>
      <c r="AE117" s="7">
        <f t="shared" si="175"/>
        <v>3</v>
      </c>
      <c r="AF117" s="7">
        <f t="shared" si="175"/>
        <v>0</v>
      </c>
      <c r="AG117" s="7">
        <f t="shared" si="175"/>
        <v>0</v>
      </c>
      <c r="AH117" s="7">
        <f t="shared" si="175"/>
        <v>2</v>
      </c>
      <c r="AI117" s="7">
        <f t="shared" si="175"/>
        <v>0</v>
      </c>
      <c r="AJ117" s="7">
        <f t="shared" si="175"/>
        <v>0</v>
      </c>
      <c r="AK117" s="7">
        <f t="shared" si="175"/>
        <v>30</v>
      </c>
      <c r="AL117" s="7">
        <f t="shared" si="175"/>
        <v>0</v>
      </c>
      <c r="AM117" s="7">
        <f t="shared" si="175"/>
        <v>0</v>
      </c>
      <c r="AN117" s="7">
        <f t="shared" si="175"/>
        <v>0</v>
      </c>
      <c r="AO117" s="7">
        <f t="shared" si="175"/>
        <v>800</v>
      </c>
      <c r="AP117" s="7">
        <f t="shared" si="175"/>
        <v>0</v>
      </c>
      <c r="AQ117" s="7">
        <f t="shared" si="175"/>
        <v>0</v>
      </c>
      <c r="AR117" s="7">
        <f t="shared" si="175"/>
        <v>0</v>
      </c>
      <c r="AS117" s="7">
        <f t="shared" si="175"/>
        <v>0</v>
      </c>
      <c r="AT117" s="7">
        <f t="shared" si="175"/>
        <v>0</v>
      </c>
      <c r="AU117" s="7">
        <f t="shared" si="175"/>
        <v>0</v>
      </c>
      <c r="AV117" s="7">
        <f t="shared" si="175"/>
        <v>0</v>
      </c>
      <c r="AW117" s="7">
        <f t="shared" si="175"/>
        <v>5000</v>
      </c>
      <c r="AX117" s="7">
        <f t="shared" si="175"/>
        <v>100</v>
      </c>
      <c r="AY117" s="7">
        <f t="shared" si="175"/>
        <v>50000</v>
      </c>
      <c r="AZ117" s="7">
        <f t="shared" si="175"/>
        <v>1600</v>
      </c>
      <c r="BA117" s="7">
        <f t="shared" si="175"/>
        <v>0</v>
      </c>
      <c r="BB117" s="7">
        <f t="shared" si="175"/>
        <v>0</v>
      </c>
      <c r="BC117" s="7">
        <f t="shared" si="175"/>
        <v>0</v>
      </c>
      <c r="BD117" s="7">
        <f t="shared" si="175"/>
        <v>0</v>
      </c>
      <c r="BE117" s="7">
        <f t="shared" si="175"/>
        <v>50</v>
      </c>
      <c r="BF117" s="7">
        <f t="shared" si="175"/>
        <v>900</v>
      </c>
      <c r="BG117" s="7">
        <f t="shared" si="175"/>
        <v>0</v>
      </c>
      <c r="BH117" s="7">
        <f t="shared" si="175"/>
        <v>0</v>
      </c>
      <c r="BI117" s="7">
        <f t="shared" si="175"/>
        <v>12000</v>
      </c>
      <c r="BJ117" s="7">
        <f>SUM(BJ116)</f>
        <v>0</v>
      </c>
      <c r="BK117" s="7"/>
      <c r="BL117" s="7">
        <v>70480</v>
      </c>
      <c r="BM117" s="7">
        <f>BL117/1000/1</f>
        <v>70.48</v>
      </c>
    </row>
    <row r="118" spans="1:65" x14ac:dyDescent="0.25">
      <c r="A118" s="7" t="s">
        <v>156</v>
      </c>
      <c r="B118" s="7" t="s">
        <v>306</v>
      </c>
      <c r="C118" s="7" t="s">
        <v>307</v>
      </c>
      <c r="D118" s="15">
        <v>45532</v>
      </c>
      <c r="E118" s="7" t="s">
        <v>10</v>
      </c>
      <c r="F118" s="7"/>
      <c r="G118" s="7"/>
      <c r="H118" s="7"/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/>
      <c r="BL118" s="7">
        <v>0</v>
      </c>
      <c r="BM118" s="7">
        <v>0</v>
      </c>
    </row>
    <row r="119" spans="1:65" x14ac:dyDescent="0.25">
      <c r="A119" s="5" t="s">
        <v>157</v>
      </c>
      <c r="B119" s="5"/>
      <c r="C119" s="5"/>
      <c r="D119" s="5"/>
      <c r="E119" s="5" t="s">
        <v>158</v>
      </c>
      <c r="F119" s="5" t="s">
        <v>9</v>
      </c>
      <c r="G119" s="5">
        <f>SUM(I119:AI119)</f>
        <v>22</v>
      </c>
      <c r="H119" s="5">
        <v>8</v>
      </c>
      <c r="I119" s="5"/>
      <c r="J119" s="5">
        <v>1</v>
      </c>
      <c r="K119" s="5"/>
      <c r="L119" s="5"/>
      <c r="M119" s="5"/>
      <c r="N119" s="5">
        <v>1</v>
      </c>
      <c r="O119" s="5">
        <v>2</v>
      </c>
      <c r="P119" s="5">
        <v>1</v>
      </c>
      <c r="Q119" s="5">
        <v>2</v>
      </c>
      <c r="R119" s="5"/>
      <c r="S119" s="5"/>
      <c r="T119" s="5"/>
      <c r="U119" s="5"/>
      <c r="V119" s="5"/>
      <c r="W119" s="5">
        <v>1</v>
      </c>
      <c r="X119" s="5"/>
      <c r="Y119" s="5"/>
      <c r="Z119" s="5"/>
      <c r="AA119" s="5"/>
      <c r="AB119" s="5"/>
      <c r="AC119" s="5"/>
      <c r="AD119" s="5">
        <v>13</v>
      </c>
      <c r="AE119" s="5">
        <v>1</v>
      </c>
      <c r="AF119" s="5"/>
      <c r="AG119" s="5"/>
      <c r="AH119" s="5"/>
      <c r="AI119" s="5"/>
      <c r="AJ119" s="5"/>
      <c r="AK119" s="5">
        <v>15</v>
      </c>
      <c r="AL119" s="5"/>
      <c r="AM119" s="5"/>
      <c r="AN119" s="5"/>
      <c r="AO119" s="5">
        <v>1000</v>
      </c>
      <c r="AP119" s="5">
        <v>40</v>
      </c>
      <c r="AQ119" s="5">
        <v>1000</v>
      </c>
      <c r="AR119" s="5">
        <v>10</v>
      </c>
      <c r="AS119" s="5"/>
      <c r="AT119" s="5"/>
      <c r="AU119" s="5"/>
      <c r="AV119" s="5"/>
      <c r="AW119" s="5"/>
      <c r="AX119" s="5">
        <v>2</v>
      </c>
      <c r="AY119" s="5"/>
      <c r="AZ119" s="5"/>
      <c r="BA119" s="5"/>
      <c r="BB119" s="5"/>
      <c r="BC119" s="5"/>
      <c r="BD119" s="5"/>
      <c r="BE119" s="5">
        <v>100</v>
      </c>
      <c r="BF119" s="5">
        <v>100</v>
      </c>
      <c r="BG119" s="5"/>
      <c r="BH119" s="5"/>
      <c r="BI119" s="5"/>
      <c r="BJ119" s="5"/>
      <c r="BK119" s="5" t="s">
        <v>160</v>
      </c>
      <c r="BL119" s="5">
        <v>2267</v>
      </c>
      <c r="BM119" s="5"/>
    </row>
    <row r="120" spans="1:65" x14ac:dyDescent="0.25">
      <c r="A120" s="5" t="s">
        <v>157</v>
      </c>
      <c r="B120" s="5"/>
      <c r="C120" s="5"/>
      <c r="D120" s="5"/>
      <c r="E120" s="5" t="s">
        <v>159</v>
      </c>
      <c r="F120" s="5" t="s">
        <v>9</v>
      </c>
      <c r="G120" s="5">
        <f>SUM(I120:AI120)</f>
        <v>25</v>
      </c>
      <c r="H120" s="5">
        <v>7</v>
      </c>
      <c r="I120" s="5"/>
      <c r="J120" s="5">
        <v>1</v>
      </c>
      <c r="K120" s="5"/>
      <c r="L120" s="5"/>
      <c r="M120" s="5"/>
      <c r="N120" s="5">
        <v>2</v>
      </c>
      <c r="O120" s="5">
        <v>6</v>
      </c>
      <c r="P120" s="5"/>
      <c r="Q120" s="5">
        <v>4</v>
      </c>
      <c r="R120" s="5"/>
      <c r="S120" s="5"/>
      <c r="T120" s="5"/>
      <c r="U120" s="5"/>
      <c r="V120" s="5"/>
      <c r="W120" s="5"/>
      <c r="X120" s="5"/>
      <c r="Y120" s="5">
        <v>2</v>
      </c>
      <c r="Z120" s="5"/>
      <c r="AA120" s="5"/>
      <c r="AB120" s="5"/>
      <c r="AC120" s="5"/>
      <c r="AD120" s="5">
        <v>7</v>
      </c>
      <c r="AE120" s="5"/>
      <c r="AF120" s="5"/>
      <c r="AG120" s="5"/>
      <c r="AH120" s="5"/>
      <c r="AI120" s="5">
        <v>3</v>
      </c>
      <c r="AJ120" s="5"/>
      <c r="AK120" s="5">
        <v>15</v>
      </c>
      <c r="AL120" s="5"/>
      <c r="AM120" s="5"/>
      <c r="AN120" s="5"/>
      <c r="AO120" s="5">
        <v>1600</v>
      </c>
      <c r="AP120" s="5">
        <v>120</v>
      </c>
      <c r="AQ120" s="5"/>
      <c r="AR120" s="5">
        <v>20</v>
      </c>
      <c r="AS120" s="5"/>
      <c r="AT120" s="5"/>
      <c r="AU120" s="5"/>
      <c r="AV120" s="5"/>
      <c r="AW120" s="5"/>
      <c r="AX120" s="5"/>
      <c r="AY120" s="5"/>
      <c r="AZ120" s="5">
        <v>1600</v>
      </c>
      <c r="BA120" s="5"/>
      <c r="BB120" s="5"/>
      <c r="BC120" s="5"/>
      <c r="BD120" s="5"/>
      <c r="BE120" s="5">
        <v>150</v>
      </c>
      <c r="BF120" s="5"/>
      <c r="BG120" s="5"/>
      <c r="BH120" s="5"/>
      <c r="BI120" s="5"/>
      <c r="BJ120" s="5">
        <v>10</v>
      </c>
      <c r="BK120" s="5" t="s">
        <v>161</v>
      </c>
      <c r="BL120" s="5">
        <v>3515</v>
      </c>
      <c r="BM120" s="5"/>
    </row>
    <row r="121" spans="1:65" x14ac:dyDescent="0.25">
      <c r="A121" s="7" t="s">
        <v>157</v>
      </c>
      <c r="B121" s="7" t="s">
        <v>308</v>
      </c>
      <c r="C121" s="7" t="s">
        <v>309</v>
      </c>
      <c r="D121" s="15">
        <v>45530</v>
      </c>
      <c r="E121" s="7" t="s">
        <v>10</v>
      </c>
      <c r="F121" s="7"/>
      <c r="G121" s="7"/>
      <c r="H121" s="7"/>
      <c r="I121" s="7">
        <f>SUM(I119:I120)</f>
        <v>0</v>
      </c>
      <c r="J121" s="7">
        <f>SUM(J119:J120)</f>
        <v>2</v>
      </c>
      <c r="K121" s="7">
        <f t="shared" ref="K121:BI121" si="176">SUM(K119:K120)</f>
        <v>0</v>
      </c>
      <c r="L121" s="7">
        <f t="shared" si="176"/>
        <v>0</v>
      </c>
      <c r="M121" s="7">
        <f t="shared" si="176"/>
        <v>0</v>
      </c>
      <c r="N121" s="7">
        <f t="shared" si="176"/>
        <v>3</v>
      </c>
      <c r="O121" s="7">
        <f t="shared" si="176"/>
        <v>8</v>
      </c>
      <c r="P121" s="7">
        <f t="shared" si="176"/>
        <v>1</v>
      </c>
      <c r="Q121" s="7">
        <f t="shared" si="176"/>
        <v>6</v>
      </c>
      <c r="R121" s="7">
        <f t="shared" si="176"/>
        <v>0</v>
      </c>
      <c r="S121" s="7">
        <f t="shared" si="176"/>
        <v>0</v>
      </c>
      <c r="T121" s="7">
        <f t="shared" si="176"/>
        <v>0</v>
      </c>
      <c r="U121" s="7">
        <f t="shared" si="176"/>
        <v>0</v>
      </c>
      <c r="V121" s="7">
        <f t="shared" si="176"/>
        <v>0</v>
      </c>
      <c r="W121" s="7">
        <f t="shared" si="176"/>
        <v>1</v>
      </c>
      <c r="X121" s="7">
        <f t="shared" si="176"/>
        <v>0</v>
      </c>
      <c r="Y121" s="7">
        <f t="shared" si="176"/>
        <v>2</v>
      </c>
      <c r="Z121" s="7">
        <f t="shared" si="176"/>
        <v>0</v>
      </c>
      <c r="AA121" s="7">
        <f t="shared" si="176"/>
        <v>0</v>
      </c>
      <c r="AB121" s="7">
        <f t="shared" si="176"/>
        <v>0</v>
      </c>
      <c r="AC121" s="7">
        <f t="shared" si="176"/>
        <v>0</v>
      </c>
      <c r="AD121" s="7">
        <f t="shared" si="176"/>
        <v>20</v>
      </c>
      <c r="AE121" s="7">
        <f t="shared" si="176"/>
        <v>1</v>
      </c>
      <c r="AF121" s="7">
        <f t="shared" si="176"/>
        <v>0</v>
      </c>
      <c r="AG121" s="7">
        <f t="shared" si="176"/>
        <v>0</v>
      </c>
      <c r="AH121" s="7">
        <f t="shared" si="176"/>
        <v>0</v>
      </c>
      <c r="AI121" s="7">
        <f t="shared" si="176"/>
        <v>3</v>
      </c>
      <c r="AJ121" s="7">
        <f t="shared" si="176"/>
        <v>0</v>
      </c>
      <c r="AK121" s="7">
        <f t="shared" si="176"/>
        <v>30</v>
      </c>
      <c r="AL121" s="7">
        <f t="shared" si="176"/>
        <v>0</v>
      </c>
      <c r="AM121" s="7">
        <f t="shared" si="176"/>
        <v>0</v>
      </c>
      <c r="AN121" s="7">
        <f t="shared" si="176"/>
        <v>0</v>
      </c>
      <c r="AO121" s="7">
        <f t="shared" si="176"/>
        <v>2600</v>
      </c>
      <c r="AP121" s="7">
        <f t="shared" si="176"/>
        <v>160</v>
      </c>
      <c r="AQ121" s="7">
        <f t="shared" si="176"/>
        <v>1000</v>
      </c>
      <c r="AR121" s="7">
        <f t="shared" si="176"/>
        <v>30</v>
      </c>
      <c r="AS121" s="7">
        <f t="shared" si="176"/>
        <v>0</v>
      </c>
      <c r="AT121" s="7">
        <f t="shared" si="176"/>
        <v>0</v>
      </c>
      <c r="AU121" s="7">
        <f t="shared" si="176"/>
        <v>0</v>
      </c>
      <c r="AV121" s="7">
        <f t="shared" si="176"/>
        <v>0</v>
      </c>
      <c r="AW121" s="7">
        <f t="shared" si="176"/>
        <v>0</v>
      </c>
      <c r="AX121" s="7">
        <f t="shared" si="176"/>
        <v>2</v>
      </c>
      <c r="AY121" s="7">
        <f t="shared" si="176"/>
        <v>0</v>
      </c>
      <c r="AZ121" s="7">
        <f t="shared" si="176"/>
        <v>1600</v>
      </c>
      <c r="BA121" s="7">
        <f t="shared" si="176"/>
        <v>0</v>
      </c>
      <c r="BB121" s="7">
        <f t="shared" si="176"/>
        <v>0</v>
      </c>
      <c r="BC121" s="7">
        <f t="shared" si="176"/>
        <v>0</v>
      </c>
      <c r="BD121" s="7">
        <f t="shared" si="176"/>
        <v>0</v>
      </c>
      <c r="BE121" s="7">
        <f t="shared" si="176"/>
        <v>250</v>
      </c>
      <c r="BF121" s="7">
        <f t="shared" si="176"/>
        <v>100</v>
      </c>
      <c r="BG121" s="7">
        <f t="shared" si="176"/>
        <v>0</v>
      </c>
      <c r="BH121" s="7">
        <f t="shared" si="176"/>
        <v>0</v>
      </c>
      <c r="BI121" s="7">
        <f t="shared" si="176"/>
        <v>0</v>
      </c>
      <c r="BJ121" s="7">
        <f>SUM(BJ119:BJ120)</f>
        <v>10</v>
      </c>
      <c r="BK121" s="7"/>
      <c r="BL121" s="7">
        <v>5782</v>
      </c>
      <c r="BM121" s="7">
        <f>BL121/1000/2</f>
        <v>2.891</v>
      </c>
    </row>
    <row r="122" spans="1:65" x14ac:dyDescent="0.25">
      <c r="A122" s="5" t="s">
        <v>162</v>
      </c>
      <c r="B122" s="5"/>
      <c r="C122" s="5"/>
      <c r="D122" s="5"/>
      <c r="E122" s="5" t="s">
        <v>163</v>
      </c>
      <c r="F122" s="5" t="s">
        <v>9</v>
      </c>
      <c r="G122" s="5">
        <f>SUM(I122:AI122)</f>
        <v>10</v>
      </c>
      <c r="H122" s="5">
        <v>3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>
        <v>8</v>
      </c>
      <c r="Z122" s="5"/>
      <c r="AA122" s="5"/>
      <c r="AB122" s="5">
        <v>1</v>
      </c>
      <c r="AC122" s="5"/>
      <c r="AD122" s="5">
        <v>1</v>
      </c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>
        <v>6800</v>
      </c>
      <c r="BA122" s="5"/>
      <c r="BB122" s="5"/>
      <c r="BC122" s="5">
        <v>60</v>
      </c>
      <c r="BD122" s="5">
        <v>10</v>
      </c>
      <c r="BE122" s="5"/>
      <c r="BF122" s="5"/>
      <c r="BG122" s="5"/>
      <c r="BH122" s="5"/>
      <c r="BI122" s="5"/>
      <c r="BJ122" s="5"/>
      <c r="BK122" s="5" t="s">
        <v>164</v>
      </c>
      <c r="BL122" s="5">
        <v>6870</v>
      </c>
      <c r="BM122" s="5"/>
    </row>
    <row r="123" spans="1:65" x14ac:dyDescent="0.25">
      <c r="A123" s="7" t="s">
        <v>162</v>
      </c>
      <c r="B123" s="7" t="s">
        <v>310</v>
      </c>
      <c r="C123" s="7" t="s">
        <v>311</v>
      </c>
      <c r="D123" s="15">
        <v>45531</v>
      </c>
      <c r="E123" s="7" t="s">
        <v>10</v>
      </c>
      <c r="F123" s="7"/>
      <c r="G123" s="7"/>
      <c r="H123" s="7"/>
      <c r="I123" s="7">
        <f>SUM(I122)</f>
        <v>0</v>
      </c>
      <c r="J123" s="7">
        <f t="shared" ref="J123:U123" si="177">SUM(J122)</f>
        <v>0</v>
      </c>
      <c r="K123" s="7">
        <f t="shared" si="177"/>
        <v>0</v>
      </c>
      <c r="L123" s="7">
        <f t="shared" si="177"/>
        <v>0</v>
      </c>
      <c r="M123" s="7">
        <f t="shared" si="177"/>
        <v>0</v>
      </c>
      <c r="N123" s="7">
        <f t="shared" si="177"/>
        <v>0</v>
      </c>
      <c r="O123" s="7">
        <f t="shared" si="177"/>
        <v>0</v>
      </c>
      <c r="P123" s="7">
        <f t="shared" si="177"/>
        <v>0</v>
      </c>
      <c r="Q123" s="7">
        <f t="shared" si="177"/>
        <v>0</v>
      </c>
      <c r="R123" s="7">
        <f t="shared" si="177"/>
        <v>0</v>
      </c>
      <c r="S123" s="7">
        <f t="shared" si="177"/>
        <v>0</v>
      </c>
      <c r="T123" s="7">
        <f t="shared" si="177"/>
        <v>0</v>
      </c>
      <c r="U123" s="7">
        <f t="shared" si="177"/>
        <v>0</v>
      </c>
      <c r="V123" s="7">
        <f t="shared" ref="V123" si="178">SUM(V122)</f>
        <v>0</v>
      </c>
      <c r="W123" s="7">
        <f t="shared" ref="W123" si="179">SUM(W122)</f>
        <v>0</v>
      </c>
      <c r="X123" s="7">
        <f t="shared" ref="X123" si="180">SUM(X122)</f>
        <v>0</v>
      </c>
      <c r="Y123" s="7">
        <f t="shared" ref="Y123" si="181">SUM(Y122)</f>
        <v>8</v>
      </c>
      <c r="Z123" s="7">
        <f t="shared" ref="Z123" si="182">SUM(Z122)</f>
        <v>0</v>
      </c>
      <c r="AA123" s="7">
        <f t="shared" ref="AA123" si="183">SUM(AA122)</f>
        <v>0</v>
      </c>
      <c r="AB123" s="7">
        <f t="shared" ref="AB123" si="184">SUM(AB122)</f>
        <v>1</v>
      </c>
      <c r="AC123" s="7">
        <f t="shared" ref="AC123" si="185">SUM(AC122)</f>
        <v>0</v>
      </c>
      <c r="AD123" s="7">
        <f t="shared" ref="AD123" si="186">SUM(AD122)</f>
        <v>1</v>
      </c>
      <c r="AE123" s="7">
        <f t="shared" ref="AE123" si="187">SUM(AE122)</f>
        <v>0</v>
      </c>
      <c r="AF123" s="7">
        <f t="shared" ref="AF123" si="188">SUM(AF122)</f>
        <v>0</v>
      </c>
      <c r="AG123" s="7">
        <f t="shared" ref="AG123" si="189">SUM(AG122)</f>
        <v>0</v>
      </c>
      <c r="AH123" s="7">
        <f t="shared" ref="AH123" si="190">SUM(AH122)</f>
        <v>0</v>
      </c>
      <c r="AI123" s="7">
        <f t="shared" ref="AI123" si="191">SUM(AI122)</f>
        <v>0</v>
      </c>
      <c r="AJ123" s="7">
        <f t="shared" ref="AJ123" si="192">SUM(AJ122)</f>
        <v>0</v>
      </c>
      <c r="AK123" s="7">
        <f t="shared" ref="AK123" si="193">SUM(AK122)</f>
        <v>0</v>
      </c>
      <c r="AL123" s="7">
        <f t="shared" ref="AL123" si="194">SUM(AL122)</f>
        <v>0</v>
      </c>
      <c r="AM123" s="7">
        <f t="shared" ref="AM123" si="195">SUM(AM122)</f>
        <v>0</v>
      </c>
      <c r="AN123" s="7">
        <f t="shared" ref="AN123" si="196">SUM(AN122)</f>
        <v>0</v>
      </c>
      <c r="AO123" s="7">
        <f t="shared" ref="AO123" si="197">SUM(AO122)</f>
        <v>0</v>
      </c>
      <c r="AP123" s="7">
        <f t="shared" ref="AP123" si="198">SUM(AP122)</f>
        <v>0</v>
      </c>
      <c r="AQ123" s="7">
        <f t="shared" ref="AQ123" si="199">SUM(AQ122)</f>
        <v>0</v>
      </c>
      <c r="AR123" s="7">
        <f t="shared" ref="AR123" si="200">SUM(AR122)</f>
        <v>0</v>
      </c>
      <c r="AS123" s="7">
        <f t="shared" ref="AS123" si="201">SUM(AS122)</f>
        <v>0</v>
      </c>
      <c r="AT123" s="7">
        <f t="shared" ref="AT123" si="202">SUM(AT122)</f>
        <v>0</v>
      </c>
      <c r="AU123" s="7">
        <f t="shared" ref="AU123" si="203">SUM(AU122)</f>
        <v>0</v>
      </c>
      <c r="AV123" s="7">
        <f t="shared" ref="AV123" si="204">SUM(AV122)</f>
        <v>0</v>
      </c>
      <c r="AW123" s="7">
        <f t="shared" ref="AW123" si="205">SUM(AW122)</f>
        <v>0</v>
      </c>
      <c r="AX123" s="7">
        <f t="shared" ref="AX123" si="206">SUM(AX122)</f>
        <v>0</v>
      </c>
      <c r="AY123" s="7">
        <f t="shared" ref="AY123" si="207">SUM(AY122)</f>
        <v>0</v>
      </c>
      <c r="AZ123" s="7">
        <f t="shared" ref="AZ123" si="208">SUM(AZ122)</f>
        <v>6800</v>
      </c>
      <c r="BA123" s="7">
        <f t="shared" ref="BA123" si="209">SUM(BA122)</f>
        <v>0</v>
      </c>
      <c r="BB123" s="7">
        <f t="shared" ref="BB123" si="210">SUM(BB122)</f>
        <v>0</v>
      </c>
      <c r="BC123" s="7">
        <f t="shared" ref="BC123" si="211">SUM(BC122)</f>
        <v>60</v>
      </c>
      <c r="BD123" s="7">
        <f t="shared" ref="BD123" si="212">SUM(BD122)</f>
        <v>10</v>
      </c>
      <c r="BE123" s="7">
        <f t="shared" ref="BE123" si="213">SUM(BE122)</f>
        <v>0</v>
      </c>
      <c r="BF123" s="7">
        <f t="shared" ref="BF123" si="214">SUM(BF122)</f>
        <v>0</v>
      </c>
      <c r="BG123" s="7">
        <f t="shared" ref="BG123" si="215">SUM(BG122)</f>
        <v>0</v>
      </c>
      <c r="BH123" s="7">
        <f t="shared" ref="BH123" si="216">SUM(BH122)</f>
        <v>0</v>
      </c>
      <c r="BI123" s="7">
        <f t="shared" ref="BI123" si="217">SUM(BI122)</f>
        <v>0</v>
      </c>
      <c r="BJ123" s="7">
        <f t="shared" ref="BJ123" si="218">SUM(BJ122)</f>
        <v>0</v>
      </c>
      <c r="BK123" s="7"/>
      <c r="BL123" s="7">
        <v>6870</v>
      </c>
      <c r="BM123" s="7">
        <f>BL122/1000/1</f>
        <v>6.87</v>
      </c>
    </row>
    <row r="124" spans="1:65" x14ac:dyDescent="0.25">
      <c r="A124" s="5" t="s">
        <v>165</v>
      </c>
      <c r="B124" s="5"/>
      <c r="C124" s="5"/>
      <c r="D124" s="5"/>
      <c r="E124" s="5" t="s">
        <v>166</v>
      </c>
      <c r="F124" s="5" t="s">
        <v>9</v>
      </c>
      <c r="G124" s="5">
        <f>SUM(I124:AI124)</f>
        <v>15</v>
      </c>
      <c r="H124" s="5">
        <v>8</v>
      </c>
      <c r="I124" s="5"/>
      <c r="J124" s="5"/>
      <c r="K124" s="5"/>
      <c r="L124" s="5"/>
      <c r="M124" s="5">
        <v>1</v>
      </c>
      <c r="N124" s="5">
        <v>2</v>
      </c>
      <c r="O124" s="5">
        <v>3</v>
      </c>
      <c r="P124" s="5">
        <v>1</v>
      </c>
      <c r="Q124" s="5"/>
      <c r="R124" s="5"/>
      <c r="S124" s="5"/>
      <c r="T124" s="5"/>
      <c r="U124" s="5"/>
      <c r="V124" s="5"/>
      <c r="W124" s="5"/>
      <c r="X124" s="5">
        <v>1</v>
      </c>
      <c r="Y124" s="5"/>
      <c r="Z124" s="5"/>
      <c r="AA124" s="5"/>
      <c r="AB124" s="5"/>
      <c r="AC124" s="5"/>
      <c r="AD124" s="5">
        <v>1</v>
      </c>
      <c r="AE124" s="5">
        <v>5</v>
      </c>
      <c r="AF124" s="5"/>
      <c r="AG124" s="5"/>
      <c r="AH124" s="5">
        <v>1</v>
      </c>
      <c r="AI124" s="5"/>
      <c r="AJ124" s="5"/>
      <c r="AK124" s="5"/>
      <c r="AL124" s="5"/>
      <c r="AM124" s="5"/>
      <c r="AN124" s="5">
        <v>20</v>
      </c>
      <c r="AO124" s="5">
        <v>1000</v>
      </c>
      <c r="AP124" s="5">
        <v>60</v>
      </c>
      <c r="AQ124" s="5">
        <v>500</v>
      </c>
      <c r="AR124" s="5"/>
      <c r="AS124" s="5"/>
      <c r="AT124" s="5"/>
      <c r="AU124" s="5"/>
      <c r="AV124" s="5"/>
      <c r="AW124" s="5"/>
      <c r="AX124" s="5"/>
      <c r="AY124" s="5">
        <v>50000</v>
      </c>
      <c r="AZ124" s="5"/>
      <c r="BA124" s="5"/>
      <c r="BB124" s="5"/>
      <c r="BC124" s="5"/>
      <c r="BD124" s="5"/>
      <c r="BE124" s="5">
        <v>10</v>
      </c>
      <c r="BF124" s="5">
        <v>250</v>
      </c>
      <c r="BG124" s="5"/>
      <c r="BH124" s="5"/>
      <c r="BI124" s="5">
        <v>20000</v>
      </c>
      <c r="BJ124" s="5"/>
      <c r="BK124" s="5" t="s">
        <v>168</v>
      </c>
      <c r="BL124" s="5">
        <v>71840</v>
      </c>
      <c r="BM124" s="5"/>
    </row>
    <row r="125" spans="1:65" x14ac:dyDescent="0.25">
      <c r="A125" s="5" t="s">
        <v>165</v>
      </c>
      <c r="B125" s="5"/>
      <c r="C125" s="5"/>
      <c r="D125" s="5"/>
      <c r="E125" s="5" t="s">
        <v>167</v>
      </c>
      <c r="F125" s="5" t="s">
        <v>9</v>
      </c>
      <c r="G125" s="5">
        <f>SUM(I125:AI125)</f>
        <v>21</v>
      </c>
      <c r="H125" s="5">
        <v>8</v>
      </c>
      <c r="I125" s="5"/>
      <c r="J125" s="5"/>
      <c r="K125" s="5"/>
      <c r="L125" s="5"/>
      <c r="M125" s="5"/>
      <c r="N125" s="5">
        <v>3</v>
      </c>
      <c r="O125" s="5">
        <v>4</v>
      </c>
      <c r="P125" s="5">
        <v>3</v>
      </c>
      <c r="Q125" s="5"/>
      <c r="R125" s="5"/>
      <c r="S125" s="5"/>
      <c r="T125" s="5"/>
      <c r="U125" s="5"/>
      <c r="V125" s="5"/>
      <c r="W125" s="5"/>
      <c r="X125" s="5">
        <v>1</v>
      </c>
      <c r="Y125" s="5">
        <v>1</v>
      </c>
      <c r="Z125" s="5"/>
      <c r="AA125" s="5"/>
      <c r="AB125" s="5"/>
      <c r="AC125" s="5"/>
      <c r="AD125" s="5">
        <v>6</v>
      </c>
      <c r="AE125" s="5">
        <v>2</v>
      </c>
      <c r="AF125" s="5"/>
      <c r="AG125" s="5">
        <v>1</v>
      </c>
      <c r="AH125" s="5"/>
      <c r="AI125" s="5"/>
      <c r="AJ125" s="5"/>
      <c r="AK125" s="5"/>
      <c r="AL125" s="5"/>
      <c r="AM125" s="5"/>
      <c r="AN125" s="5"/>
      <c r="AO125" s="5">
        <v>2400</v>
      </c>
      <c r="AP125" s="5">
        <v>100</v>
      </c>
      <c r="AQ125" s="5">
        <v>3000</v>
      </c>
      <c r="AR125" s="5"/>
      <c r="AS125" s="5"/>
      <c r="AT125" s="5"/>
      <c r="AU125" s="5"/>
      <c r="AV125" s="5"/>
      <c r="AW125" s="5"/>
      <c r="AX125" s="5"/>
      <c r="AY125" s="5">
        <v>100000</v>
      </c>
      <c r="AZ125" s="5">
        <v>800</v>
      </c>
      <c r="BA125" s="5"/>
      <c r="BB125" s="5"/>
      <c r="BC125" s="5"/>
      <c r="BD125" s="5"/>
      <c r="BE125" s="5">
        <v>100</v>
      </c>
      <c r="BF125" s="5">
        <v>350</v>
      </c>
      <c r="BG125" s="5"/>
      <c r="BH125" s="5">
        <v>1000</v>
      </c>
      <c r="BI125" s="5"/>
      <c r="BJ125" s="5"/>
      <c r="BK125" s="5" t="s">
        <v>169</v>
      </c>
      <c r="BL125" s="5">
        <v>107750</v>
      </c>
      <c r="BM125" s="5"/>
    </row>
    <row r="126" spans="1:65" x14ac:dyDescent="0.25">
      <c r="A126" s="7" t="s">
        <v>165</v>
      </c>
      <c r="B126" s="7" t="s">
        <v>312</v>
      </c>
      <c r="C126" s="7" t="s">
        <v>313</v>
      </c>
      <c r="D126" s="15">
        <v>45532</v>
      </c>
      <c r="E126" s="7" t="s">
        <v>10</v>
      </c>
      <c r="F126" s="7"/>
      <c r="G126" s="7"/>
      <c r="H126" s="7"/>
      <c r="I126" s="7">
        <f t="shared" ref="I126" si="219">SUM(I124:I125)</f>
        <v>0</v>
      </c>
      <c r="J126" s="7">
        <f t="shared" ref="J126" si="220">SUM(J124:J125)</f>
        <v>0</v>
      </c>
      <c r="K126" s="7">
        <f t="shared" ref="K126" si="221">SUM(K124:K125)</f>
        <v>0</v>
      </c>
      <c r="L126" s="7">
        <f t="shared" ref="L126" si="222">SUM(L124:L125)</f>
        <v>0</v>
      </c>
      <c r="M126" s="7">
        <f t="shared" ref="M126" si="223">SUM(M124:M125)</f>
        <v>1</v>
      </c>
      <c r="N126" s="7">
        <f t="shared" ref="N126" si="224">SUM(N124:N125)</f>
        <v>5</v>
      </c>
      <c r="O126" s="7">
        <f t="shared" ref="O126" si="225">SUM(O124:O125)</f>
        <v>7</v>
      </c>
      <c r="P126" s="7">
        <f t="shared" ref="P126" si="226">SUM(P124:P125)</f>
        <v>4</v>
      </c>
      <c r="Q126" s="7">
        <f t="shared" ref="Q126" si="227">SUM(Q124:Q125)</f>
        <v>0</v>
      </c>
      <c r="R126" s="7">
        <f t="shared" ref="R126" si="228">SUM(R124:R125)</f>
        <v>0</v>
      </c>
      <c r="S126" s="7">
        <f t="shared" ref="S126" si="229">SUM(S124:S125)</f>
        <v>0</v>
      </c>
      <c r="T126" s="7">
        <f t="shared" ref="T126" si="230">SUM(T124:T125)</f>
        <v>0</v>
      </c>
      <c r="U126" s="7">
        <f t="shared" ref="U126" si="231">SUM(U124:U125)</f>
        <v>0</v>
      </c>
      <c r="V126" s="7">
        <f t="shared" ref="V126" si="232">SUM(V124:V125)</f>
        <v>0</v>
      </c>
      <c r="W126" s="7">
        <f t="shared" ref="W126" si="233">SUM(W124:W125)</f>
        <v>0</v>
      </c>
      <c r="X126" s="7">
        <f t="shared" ref="X126" si="234">SUM(X124:X125)</f>
        <v>2</v>
      </c>
      <c r="Y126" s="7">
        <f t="shared" ref="Y126" si="235">SUM(Y124:Y125)</f>
        <v>1</v>
      </c>
      <c r="Z126" s="7">
        <f t="shared" ref="Z126" si="236">SUM(Z124:Z125)</f>
        <v>0</v>
      </c>
      <c r="AA126" s="7">
        <f t="shared" ref="AA126" si="237">SUM(AA124:AA125)</f>
        <v>0</v>
      </c>
      <c r="AB126" s="7">
        <f t="shared" ref="AB126" si="238">SUM(AB124:AB125)</f>
        <v>0</v>
      </c>
      <c r="AC126" s="7">
        <f t="shared" ref="AC126" si="239">SUM(AC124:AC125)</f>
        <v>0</v>
      </c>
      <c r="AD126" s="7">
        <f t="shared" ref="AD126" si="240">SUM(AD124:AD125)</f>
        <v>7</v>
      </c>
      <c r="AE126" s="7">
        <f t="shared" ref="AE126" si="241">SUM(AE124:AE125)</f>
        <v>7</v>
      </c>
      <c r="AF126" s="7">
        <f t="shared" ref="AF126" si="242">SUM(AF124:AF125)</f>
        <v>0</v>
      </c>
      <c r="AG126" s="7">
        <f t="shared" ref="AG126" si="243">SUM(AG124:AG125)</f>
        <v>1</v>
      </c>
      <c r="AH126" s="7">
        <f t="shared" ref="AH126" si="244">SUM(AH124:AH125)</f>
        <v>1</v>
      </c>
      <c r="AI126" s="7">
        <f t="shared" ref="AI126" si="245">SUM(AI124:AI125)</f>
        <v>0</v>
      </c>
      <c r="AJ126" s="7">
        <f t="shared" ref="AJ126" si="246">SUM(AJ124:AJ125)</f>
        <v>0</v>
      </c>
      <c r="AK126" s="7">
        <f t="shared" ref="AK126" si="247">SUM(AK124:AK125)</f>
        <v>0</v>
      </c>
      <c r="AL126" s="7">
        <f t="shared" ref="AL126" si="248">SUM(AL124:AL125)</f>
        <v>0</v>
      </c>
      <c r="AM126" s="7">
        <f t="shared" ref="AM126" si="249">SUM(AM124:AM125)</f>
        <v>0</v>
      </c>
      <c r="AN126" s="7">
        <f t="shared" ref="AN126" si="250">SUM(AN124:AN125)</f>
        <v>20</v>
      </c>
      <c r="AO126" s="7">
        <f t="shared" ref="AO126" si="251">SUM(AO124:AO125)</f>
        <v>3400</v>
      </c>
      <c r="AP126" s="7">
        <f t="shared" ref="AP126" si="252">SUM(AP124:AP125)</f>
        <v>160</v>
      </c>
      <c r="AQ126" s="7">
        <f t="shared" ref="AQ126" si="253">SUM(AQ124:AQ125)</f>
        <v>3500</v>
      </c>
      <c r="AR126" s="7">
        <f t="shared" ref="AR126" si="254">SUM(AR124:AR125)</f>
        <v>0</v>
      </c>
      <c r="AS126" s="7">
        <f t="shared" ref="AS126" si="255">SUM(AS124:AS125)</f>
        <v>0</v>
      </c>
      <c r="AT126" s="7">
        <f t="shared" ref="AT126" si="256">SUM(AT124:AT125)</f>
        <v>0</v>
      </c>
      <c r="AU126" s="7">
        <f t="shared" ref="AU126" si="257">SUM(AU124:AU125)</f>
        <v>0</v>
      </c>
      <c r="AV126" s="7">
        <f t="shared" ref="AV126" si="258">SUM(AV124:AV125)</f>
        <v>0</v>
      </c>
      <c r="AW126" s="7">
        <f t="shared" ref="AW126" si="259">SUM(AW124:AW125)</f>
        <v>0</v>
      </c>
      <c r="AX126" s="7">
        <f t="shared" ref="AX126" si="260">SUM(AX124:AX125)</f>
        <v>0</v>
      </c>
      <c r="AY126" s="7">
        <f t="shared" ref="AY126" si="261">SUM(AY124:AY125)</f>
        <v>150000</v>
      </c>
      <c r="AZ126" s="7">
        <f t="shared" ref="AZ126" si="262">SUM(AZ124:AZ125)</f>
        <v>800</v>
      </c>
      <c r="BA126" s="7">
        <f t="shared" ref="BA126" si="263">SUM(BA124:BA125)</f>
        <v>0</v>
      </c>
      <c r="BB126" s="7">
        <f t="shared" ref="BB126" si="264">SUM(BB124:BB125)</f>
        <v>0</v>
      </c>
      <c r="BC126" s="7">
        <f t="shared" ref="BC126" si="265">SUM(BC124:BC125)</f>
        <v>0</v>
      </c>
      <c r="BD126" s="7">
        <f t="shared" ref="BD126" si="266">SUM(BD124:BD125)</f>
        <v>0</v>
      </c>
      <c r="BE126" s="7">
        <f t="shared" ref="BE126" si="267">SUM(BE124:BE125)</f>
        <v>110</v>
      </c>
      <c r="BF126" s="7">
        <f t="shared" ref="BF126" si="268">SUM(BF124:BF125)</f>
        <v>600</v>
      </c>
      <c r="BG126" s="7">
        <f t="shared" ref="BG126" si="269">SUM(BG124:BG125)</f>
        <v>0</v>
      </c>
      <c r="BH126" s="7">
        <f t="shared" ref="BH126:BI126" si="270">SUM(BH124:BH125)</f>
        <v>1000</v>
      </c>
      <c r="BI126" s="7">
        <f t="shared" si="270"/>
        <v>20000</v>
      </c>
      <c r="BJ126" s="7">
        <f>SUM(BJ124:BJ125)</f>
        <v>0</v>
      </c>
      <c r="BK126" s="7"/>
      <c r="BL126" s="7">
        <v>179590</v>
      </c>
      <c r="BM126" s="7">
        <f>BL126/1000/2</f>
        <v>89.795000000000002</v>
      </c>
    </row>
    <row r="127" spans="1:65" x14ac:dyDescent="0.25">
      <c r="A127" s="5" t="s">
        <v>170</v>
      </c>
      <c r="B127" s="5"/>
      <c r="C127" s="5"/>
      <c r="D127" s="5"/>
      <c r="E127" s="5" t="s">
        <v>171</v>
      </c>
      <c r="F127" s="5" t="s">
        <v>9</v>
      </c>
      <c r="G127" s="5">
        <f>SUM(I127:AI127)</f>
        <v>7</v>
      </c>
      <c r="H127" s="5">
        <v>4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>
        <v>2</v>
      </c>
      <c r="V127" s="5"/>
      <c r="W127" s="5">
        <v>1</v>
      </c>
      <c r="X127" s="5"/>
      <c r="Y127" s="5">
        <v>1</v>
      </c>
      <c r="Z127" s="5"/>
      <c r="AA127" s="5"/>
      <c r="AB127" s="5"/>
      <c r="AC127" s="5"/>
      <c r="AD127" s="5"/>
      <c r="AE127" s="5"/>
      <c r="AF127" s="5"/>
      <c r="AG127" s="5"/>
      <c r="AH127" s="5"/>
      <c r="AI127" s="5">
        <v>3</v>
      </c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>
        <v>40</v>
      </c>
      <c r="AW127" s="5"/>
      <c r="AX127" s="5">
        <v>5</v>
      </c>
      <c r="AY127" s="5"/>
      <c r="AZ127" s="5">
        <v>800</v>
      </c>
      <c r="BA127" s="5"/>
      <c r="BB127" s="5"/>
      <c r="BC127" s="5"/>
      <c r="BD127" s="5"/>
      <c r="BE127" s="5"/>
      <c r="BF127" s="5"/>
      <c r="BG127" s="5"/>
      <c r="BH127" s="5"/>
      <c r="BI127" s="5"/>
      <c r="BJ127" s="5">
        <v>3</v>
      </c>
      <c r="BK127" s="5" t="s">
        <v>173</v>
      </c>
      <c r="BL127" s="5">
        <v>848</v>
      </c>
      <c r="BM127" s="5"/>
    </row>
    <row r="128" spans="1:65" x14ac:dyDescent="0.25">
      <c r="A128" s="5" t="s">
        <v>170</v>
      </c>
      <c r="B128" s="5"/>
      <c r="C128" s="5"/>
      <c r="D128" s="5"/>
      <c r="E128" s="5" t="s">
        <v>172</v>
      </c>
      <c r="F128" s="5" t="s">
        <v>9</v>
      </c>
      <c r="G128" s="5">
        <f>SUM(I128:AI128)</f>
        <v>2</v>
      </c>
      <c r="H128" s="5">
        <v>2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>
        <v>1</v>
      </c>
      <c r="X128" s="5"/>
      <c r="Y128" s="5"/>
      <c r="Z128" s="5"/>
      <c r="AA128" s="5"/>
      <c r="AB128" s="5"/>
      <c r="AC128" s="5"/>
      <c r="AD128" s="5"/>
      <c r="AE128" s="5"/>
      <c r="AF128" s="5">
        <v>1</v>
      </c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>
        <v>2</v>
      </c>
      <c r="AY128" s="5"/>
      <c r="AZ128" s="5"/>
      <c r="BA128" s="5"/>
      <c r="BB128" s="5"/>
      <c r="BC128" s="5"/>
      <c r="BD128" s="5"/>
      <c r="BE128" s="5"/>
      <c r="BF128" s="5"/>
      <c r="BG128" s="5">
        <v>70</v>
      </c>
      <c r="BH128" s="5"/>
      <c r="BI128" s="5"/>
      <c r="BJ128" s="5"/>
      <c r="BK128" s="5" t="s">
        <v>174</v>
      </c>
      <c r="BL128" s="5">
        <v>72</v>
      </c>
      <c r="BM128" s="5"/>
    </row>
    <row r="129" spans="1:65" x14ac:dyDescent="0.25">
      <c r="A129" s="7" t="s">
        <v>170</v>
      </c>
      <c r="B129" s="7" t="s">
        <v>314</v>
      </c>
      <c r="C129" s="7" t="s">
        <v>315</v>
      </c>
      <c r="D129" s="15">
        <v>45517</v>
      </c>
      <c r="E129" s="7" t="s">
        <v>10</v>
      </c>
      <c r="F129" s="7"/>
      <c r="G129" s="7"/>
      <c r="H129" s="7"/>
      <c r="I129" s="7">
        <f t="shared" ref="I129:BI129" si="271">SUM(I127:I128)</f>
        <v>0</v>
      </c>
      <c r="J129" s="7">
        <f t="shared" si="271"/>
        <v>0</v>
      </c>
      <c r="K129" s="7">
        <f t="shared" si="271"/>
        <v>0</v>
      </c>
      <c r="L129" s="7">
        <f t="shared" si="271"/>
        <v>0</v>
      </c>
      <c r="M129" s="7">
        <f t="shared" si="271"/>
        <v>0</v>
      </c>
      <c r="N129" s="7">
        <f t="shared" si="271"/>
        <v>0</v>
      </c>
      <c r="O129" s="7">
        <f t="shared" si="271"/>
        <v>0</v>
      </c>
      <c r="P129" s="7">
        <f t="shared" si="271"/>
        <v>0</v>
      </c>
      <c r="Q129" s="7">
        <f t="shared" si="271"/>
        <v>0</v>
      </c>
      <c r="R129" s="7">
        <f t="shared" si="271"/>
        <v>0</v>
      </c>
      <c r="S129" s="7">
        <f t="shared" si="271"/>
        <v>0</v>
      </c>
      <c r="T129" s="7">
        <f t="shared" si="271"/>
        <v>0</v>
      </c>
      <c r="U129" s="7">
        <f t="shared" si="271"/>
        <v>2</v>
      </c>
      <c r="V129" s="7">
        <f t="shared" si="271"/>
        <v>0</v>
      </c>
      <c r="W129" s="7">
        <f t="shared" si="271"/>
        <v>2</v>
      </c>
      <c r="X129" s="7">
        <f t="shared" si="271"/>
        <v>0</v>
      </c>
      <c r="Y129" s="7">
        <f t="shared" si="271"/>
        <v>1</v>
      </c>
      <c r="Z129" s="7">
        <f t="shared" si="271"/>
        <v>0</v>
      </c>
      <c r="AA129" s="7">
        <f t="shared" si="271"/>
        <v>0</v>
      </c>
      <c r="AB129" s="7">
        <f t="shared" si="271"/>
        <v>0</v>
      </c>
      <c r="AC129" s="7">
        <f t="shared" si="271"/>
        <v>0</v>
      </c>
      <c r="AD129" s="7">
        <f t="shared" si="271"/>
        <v>0</v>
      </c>
      <c r="AE129" s="7">
        <f t="shared" si="271"/>
        <v>0</v>
      </c>
      <c r="AF129" s="7">
        <f t="shared" si="271"/>
        <v>1</v>
      </c>
      <c r="AG129" s="7">
        <f t="shared" si="271"/>
        <v>0</v>
      </c>
      <c r="AH129" s="7">
        <f t="shared" si="271"/>
        <v>0</v>
      </c>
      <c r="AI129" s="7">
        <f t="shared" si="271"/>
        <v>3</v>
      </c>
      <c r="AJ129" s="7">
        <f t="shared" si="271"/>
        <v>0</v>
      </c>
      <c r="AK129" s="7">
        <f t="shared" si="271"/>
        <v>0</v>
      </c>
      <c r="AL129" s="7">
        <f t="shared" si="271"/>
        <v>0</v>
      </c>
      <c r="AM129" s="7">
        <f t="shared" si="271"/>
        <v>0</v>
      </c>
      <c r="AN129" s="7">
        <f t="shared" si="271"/>
        <v>0</v>
      </c>
      <c r="AO129" s="7">
        <f t="shared" si="271"/>
        <v>0</v>
      </c>
      <c r="AP129" s="7">
        <f t="shared" si="271"/>
        <v>0</v>
      </c>
      <c r="AQ129" s="7">
        <f t="shared" si="271"/>
        <v>0</v>
      </c>
      <c r="AR129" s="7">
        <f t="shared" si="271"/>
        <v>0</v>
      </c>
      <c r="AS129" s="7">
        <f t="shared" si="271"/>
        <v>0</v>
      </c>
      <c r="AT129" s="7">
        <f t="shared" si="271"/>
        <v>0</v>
      </c>
      <c r="AU129" s="7">
        <f t="shared" si="271"/>
        <v>0</v>
      </c>
      <c r="AV129" s="7">
        <f t="shared" si="271"/>
        <v>40</v>
      </c>
      <c r="AW129" s="7">
        <f t="shared" si="271"/>
        <v>0</v>
      </c>
      <c r="AX129" s="7">
        <f t="shared" si="271"/>
        <v>7</v>
      </c>
      <c r="AY129" s="7">
        <f t="shared" si="271"/>
        <v>0</v>
      </c>
      <c r="AZ129" s="7">
        <f t="shared" si="271"/>
        <v>800</v>
      </c>
      <c r="BA129" s="7">
        <f t="shared" si="271"/>
        <v>0</v>
      </c>
      <c r="BB129" s="7">
        <f t="shared" si="271"/>
        <v>0</v>
      </c>
      <c r="BC129" s="7">
        <f t="shared" si="271"/>
        <v>0</v>
      </c>
      <c r="BD129" s="7">
        <f t="shared" si="271"/>
        <v>0</v>
      </c>
      <c r="BE129" s="7">
        <f t="shared" si="271"/>
        <v>0</v>
      </c>
      <c r="BF129" s="7">
        <f t="shared" si="271"/>
        <v>0</v>
      </c>
      <c r="BG129" s="7">
        <f t="shared" si="271"/>
        <v>70</v>
      </c>
      <c r="BH129" s="7">
        <f t="shared" si="271"/>
        <v>0</v>
      </c>
      <c r="BI129" s="7">
        <f t="shared" si="271"/>
        <v>0</v>
      </c>
      <c r="BJ129" s="7">
        <f>SUM(BJ127:BJ128)</f>
        <v>3</v>
      </c>
      <c r="BK129" s="7"/>
      <c r="BL129" s="7">
        <v>920</v>
      </c>
      <c r="BM129" s="7">
        <f>BL129/1000/2</f>
        <v>0.46</v>
      </c>
    </row>
    <row r="130" spans="1:65" x14ac:dyDescent="0.25">
      <c r="A130" s="7" t="s">
        <v>141</v>
      </c>
      <c r="B130" s="7" t="s">
        <v>316</v>
      </c>
      <c r="C130" s="7" t="s">
        <v>317</v>
      </c>
      <c r="D130" s="15">
        <v>45524</v>
      </c>
      <c r="E130" s="7" t="s">
        <v>10</v>
      </c>
      <c r="F130" s="7"/>
      <c r="G130" s="7"/>
      <c r="H130" s="7"/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/>
      <c r="BL130" s="7">
        <v>0</v>
      </c>
      <c r="BM130" s="7">
        <v>0</v>
      </c>
    </row>
    <row r="131" spans="1:65" x14ac:dyDescent="0.25">
      <c r="A131" s="7" t="s">
        <v>175</v>
      </c>
      <c r="B131" s="7" t="s">
        <v>320</v>
      </c>
      <c r="C131" s="7" t="s">
        <v>321</v>
      </c>
      <c r="D131" s="15">
        <v>45519</v>
      </c>
      <c r="E131" s="7" t="s">
        <v>10</v>
      </c>
      <c r="F131" s="7"/>
      <c r="G131" s="7"/>
      <c r="H131" s="7"/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/>
      <c r="BL131" s="7">
        <v>0</v>
      </c>
      <c r="BM131" s="7">
        <v>0</v>
      </c>
    </row>
    <row r="132" spans="1:65" x14ac:dyDescent="0.25">
      <c r="A132" s="5" t="s">
        <v>176</v>
      </c>
      <c r="B132" s="5"/>
      <c r="C132" s="5"/>
      <c r="D132" s="5"/>
      <c r="E132" s="5" t="s">
        <v>177</v>
      </c>
      <c r="F132" s="5" t="s">
        <v>9</v>
      </c>
      <c r="G132" s="5">
        <f>SUM(I132:AI132)</f>
        <v>19</v>
      </c>
      <c r="H132" s="5">
        <v>2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>
        <v>15</v>
      </c>
      <c r="Z132" s="5"/>
      <c r="AA132" s="5"/>
      <c r="AB132" s="5"/>
      <c r="AC132" s="5"/>
      <c r="AD132" s="5"/>
      <c r="AE132" s="5"/>
      <c r="AF132" s="5"/>
      <c r="AG132" s="5"/>
      <c r="AH132" s="5">
        <v>4</v>
      </c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>
        <v>12000</v>
      </c>
      <c r="BA132" s="5"/>
      <c r="BB132" s="5"/>
      <c r="BC132" s="5"/>
      <c r="BD132" s="5"/>
      <c r="BE132" s="5"/>
      <c r="BF132" s="5"/>
      <c r="BG132" s="5"/>
      <c r="BH132" s="5"/>
      <c r="BI132" s="5">
        <v>5000</v>
      </c>
      <c r="BJ132" s="5"/>
      <c r="BK132" s="5" t="s">
        <v>179</v>
      </c>
      <c r="BL132" s="5">
        <v>17000</v>
      </c>
      <c r="BM132" s="5"/>
    </row>
    <row r="133" spans="1:65" x14ac:dyDescent="0.25">
      <c r="A133" s="5" t="s">
        <v>176</v>
      </c>
      <c r="B133" s="5"/>
      <c r="C133" s="5"/>
      <c r="D133" s="5"/>
      <c r="E133" s="5" t="s">
        <v>178</v>
      </c>
      <c r="F133" s="5" t="s">
        <v>9</v>
      </c>
      <c r="G133" s="5">
        <f>SUM(I133:AI133)</f>
        <v>5</v>
      </c>
      <c r="H133" s="5">
        <v>5</v>
      </c>
      <c r="I133" s="5"/>
      <c r="J133" s="5"/>
      <c r="K133" s="5"/>
      <c r="L133" s="5"/>
      <c r="M133" s="5"/>
      <c r="N133" s="5"/>
      <c r="O133" s="5">
        <v>1</v>
      </c>
      <c r="P133" s="5"/>
      <c r="Q133" s="5"/>
      <c r="R133" s="5"/>
      <c r="S133" s="5"/>
      <c r="T133" s="5"/>
      <c r="U133" s="5"/>
      <c r="V133" s="5"/>
      <c r="W133" s="5"/>
      <c r="X133" s="5">
        <v>1</v>
      </c>
      <c r="Y133" s="5"/>
      <c r="Z133" s="5"/>
      <c r="AA133" s="5"/>
      <c r="AB133" s="5">
        <v>1</v>
      </c>
      <c r="AC133" s="5"/>
      <c r="AD133" s="5">
        <v>1</v>
      </c>
      <c r="AE133" s="5"/>
      <c r="AF133" s="5"/>
      <c r="AG133" s="5"/>
      <c r="AH133" s="5"/>
      <c r="AI133" s="5">
        <v>1</v>
      </c>
      <c r="AJ133" s="5"/>
      <c r="AK133" s="5"/>
      <c r="AL133" s="5"/>
      <c r="AM133" s="5"/>
      <c r="AN133" s="5"/>
      <c r="AO133" s="5"/>
      <c r="AP133" s="5">
        <v>20</v>
      </c>
      <c r="AQ133" s="5"/>
      <c r="AR133" s="5"/>
      <c r="AS133" s="5"/>
      <c r="AT133" s="5"/>
      <c r="AU133" s="5"/>
      <c r="AV133" s="5"/>
      <c r="AW133" s="5"/>
      <c r="AX133" s="5"/>
      <c r="AY133" s="5">
        <v>40000</v>
      </c>
      <c r="AZ133" s="5"/>
      <c r="BA133" s="5"/>
      <c r="BB133" s="5"/>
      <c r="BC133" s="5">
        <v>100</v>
      </c>
      <c r="BD133" s="5"/>
      <c r="BE133" s="5">
        <v>5</v>
      </c>
      <c r="BF133" s="5"/>
      <c r="BG133" s="5"/>
      <c r="BH133" s="5"/>
      <c r="BI133" s="5"/>
      <c r="BJ133" s="5">
        <v>2</v>
      </c>
      <c r="BK133" s="5" t="s">
        <v>180</v>
      </c>
      <c r="BL133" s="5">
        <v>40127</v>
      </c>
      <c r="BM133" s="5"/>
    </row>
    <row r="134" spans="1:65" x14ac:dyDescent="0.25">
      <c r="A134" s="7" t="s">
        <v>176</v>
      </c>
      <c r="B134" s="7" t="s">
        <v>318</v>
      </c>
      <c r="C134" s="7" t="s">
        <v>319</v>
      </c>
      <c r="D134" s="15">
        <v>45522</v>
      </c>
      <c r="E134" s="7" t="s">
        <v>10</v>
      </c>
      <c r="F134" s="7"/>
      <c r="G134" s="7"/>
      <c r="H134" s="7"/>
      <c r="I134" s="7">
        <f>SUM(I132:I133)</f>
        <v>0</v>
      </c>
      <c r="J134" s="7">
        <f t="shared" ref="J134:BJ134" si="272">SUM(J132:J133)</f>
        <v>0</v>
      </c>
      <c r="K134" s="7">
        <f t="shared" si="272"/>
        <v>0</v>
      </c>
      <c r="L134" s="7">
        <f t="shared" si="272"/>
        <v>0</v>
      </c>
      <c r="M134" s="7">
        <f t="shared" si="272"/>
        <v>0</v>
      </c>
      <c r="N134" s="7">
        <f t="shared" si="272"/>
        <v>0</v>
      </c>
      <c r="O134" s="7">
        <f t="shared" si="272"/>
        <v>1</v>
      </c>
      <c r="P134" s="7">
        <f t="shared" si="272"/>
        <v>0</v>
      </c>
      <c r="Q134" s="7">
        <f t="shared" si="272"/>
        <v>0</v>
      </c>
      <c r="R134" s="7">
        <f t="shared" si="272"/>
        <v>0</v>
      </c>
      <c r="S134" s="7">
        <f t="shared" si="272"/>
        <v>0</v>
      </c>
      <c r="T134" s="7">
        <f t="shared" si="272"/>
        <v>0</v>
      </c>
      <c r="U134" s="7">
        <f t="shared" si="272"/>
        <v>0</v>
      </c>
      <c r="V134" s="7">
        <f t="shared" si="272"/>
        <v>0</v>
      </c>
      <c r="W134" s="7">
        <f t="shared" si="272"/>
        <v>0</v>
      </c>
      <c r="X134" s="7">
        <f t="shared" si="272"/>
        <v>1</v>
      </c>
      <c r="Y134" s="7">
        <f t="shared" si="272"/>
        <v>15</v>
      </c>
      <c r="Z134" s="7">
        <f t="shared" si="272"/>
        <v>0</v>
      </c>
      <c r="AA134" s="7">
        <f t="shared" si="272"/>
        <v>0</v>
      </c>
      <c r="AB134" s="7">
        <f t="shared" si="272"/>
        <v>1</v>
      </c>
      <c r="AC134" s="7">
        <f t="shared" si="272"/>
        <v>0</v>
      </c>
      <c r="AD134" s="7">
        <f t="shared" si="272"/>
        <v>1</v>
      </c>
      <c r="AE134" s="7">
        <f t="shared" si="272"/>
        <v>0</v>
      </c>
      <c r="AF134" s="7">
        <f t="shared" si="272"/>
        <v>0</v>
      </c>
      <c r="AG134" s="7">
        <f t="shared" si="272"/>
        <v>0</v>
      </c>
      <c r="AH134" s="7">
        <f t="shared" si="272"/>
        <v>4</v>
      </c>
      <c r="AI134" s="7">
        <f t="shared" si="272"/>
        <v>1</v>
      </c>
      <c r="AJ134" s="7">
        <f t="shared" si="272"/>
        <v>0</v>
      </c>
      <c r="AK134" s="7">
        <f t="shared" si="272"/>
        <v>0</v>
      </c>
      <c r="AL134" s="7">
        <f t="shared" si="272"/>
        <v>0</v>
      </c>
      <c r="AM134" s="7">
        <f t="shared" si="272"/>
        <v>0</v>
      </c>
      <c r="AN134" s="7">
        <f t="shared" si="272"/>
        <v>0</v>
      </c>
      <c r="AO134" s="7">
        <f t="shared" si="272"/>
        <v>0</v>
      </c>
      <c r="AP134" s="7">
        <f t="shared" si="272"/>
        <v>20</v>
      </c>
      <c r="AQ134" s="7">
        <f t="shared" si="272"/>
        <v>0</v>
      </c>
      <c r="AR134" s="7">
        <f t="shared" si="272"/>
        <v>0</v>
      </c>
      <c r="AS134" s="7">
        <f t="shared" si="272"/>
        <v>0</v>
      </c>
      <c r="AT134" s="7">
        <f t="shared" si="272"/>
        <v>0</v>
      </c>
      <c r="AU134" s="7">
        <f t="shared" si="272"/>
        <v>0</v>
      </c>
      <c r="AV134" s="7">
        <f t="shared" si="272"/>
        <v>0</v>
      </c>
      <c r="AW134" s="7">
        <f t="shared" si="272"/>
        <v>0</v>
      </c>
      <c r="AX134" s="7">
        <f t="shared" si="272"/>
        <v>0</v>
      </c>
      <c r="AY134" s="7">
        <f t="shared" si="272"/>
        <v>40000</v>
      </c>
      <c r="AZ134" s="7">
        <f t="shared" si="272"/>
        <v>12000</v>
      </c>
      <c r="BA134" s="7">
        <f t="shared" si="272"/>
        <v>0</v>
      </c>
      <c r="BB134" s="7">
        <f t="shared" si="272"/>
        <v>0</v>
      </c>
      <c r="BC134" s="7">
        <f t="shared" si="272"/>
        <v>100</v>
      </c>
      <c r="BD134" s="7">
        <f t="shared" si="272"/>
        <v>0</v>
      </c>
      <c r="BE134" s="7">
        <f t="shared" si="272"/>
        <v>5</v>
      </c>
      <c r="BF134" s="7">
        <f t="shared" si="272"/>
        <v>0</v>
      </c>
      <c r="BG134" s="7">
        <f t="shared" si="272"/>
        <v>0</v>
      </c>
      <c r="BH134" s="7">
        <f t="shared" si="272"/>
        <v>0</v>
      </c>
      <c r="BI134" s="7">
        <f t="shared" si="272"/>
        <v>5000</v>
      </c>
      <c r="BJ134" s="7">
        <f t="shared" si="272"/>
        <v>2</v>
      </c>
      <c r="BK134" s="7"/>
      <c r="BL134" s="7">
        <v>57127</v>
      </c>
      <c r="BM134" s="7">
        <f>BL134/1000/2</f>
        <v>28.563500000000001</v>
      </c>
    </row>
    <row r="135" spans="1:65" x14ac:dyDescent="0.25">
      <c r="A135" s="7" t="s">
        <v>181</v>
      </c>
      <c r="B135" s="7" t="s">
        <v>322</v>
      </c>
      <c r="C135" s="7" t="s">
        <v>323</v>
      </c>
      <c r="D135" s="15">
        <v>45522</v>
      </c>
      <c r="E135" s="7" t="s">
        <v>10</v>
      </c>
      <c r="F135" s="7"/>
      <c r="G135" s="7"/>
      <c r="H135" s="7"/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/>
      <c r="BL135" s="7">
        <v>0</v>
      </c>
      <c r="BM135" s="7">
        <v>0</v>
      </c>
    </row>
    <row r="136" spans="1:65" x14ac:dyDescent="0.25">
      <c r="A136" s="5" t="s">
        <v>182</v>
      </c>
      <c r="B136" s="5"/>
      <c r="C136" s="5"/>
      <c r="D136" s="5"/>
      <c r="E136" s="5" t="s">
        <v>183</v>
      </c>
      <c r="F136" s="5" t="s">
        <v>9</v>
      </c>
      <c r="G136" s="5">
        <f>SUM(I136:AI136)</f>
        <v>9</v>
      </c>
      <c r="H136" s="5">
        <v>4</v>
      </c>
      <c r="I136" s="5"/>
      <c r="J136" s="5"/>
      <c r="K136" s="5"/>
      <c r="L136" s="5"/>
      <c r="M136" s="5"/>
      <c r="N136" s="5"/>
      <c r="O136" s="5"/>
      <c r="P136" s="5"/>
      <c r="Q136" s="5">
        <v>1</v>
      </c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>
        <v>4</v>
      </c>
      <c r="AE136" s="5">
        <v>1</v>
      </c>
      <c r="AF136" s="5"/>
      <c r="AG136" s="5"/>
      <c r="AH136" s="5"/>
      <c r="AI136" s="5">
        <v>3</v>
      </c>
      <c r="AJ136" s="5"/>
      <c r="AK136" s="5"/>
      <c r="AL136" s="5"/>
      <c r="AM136" s="5"/>
      <c r="AN136" s="5"/>
      <c r="AO136" s="5"/>
      <c r="AP136" s="5"/>
      <c r="AQ136" s="5"/>
      <c r="AR136" s="5">
        <v>5</v>
      </c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>
        <v>20</v>
      </c>
      <c r="BF136" s="5">
        <v>30</v>
      </c>
      <c r="BG136" s="5"/>
      <c r="BH136" s="5"/>
      <c r="BI136" s="5"/>
      <c r="BJ136" s="5">
        <v>3</v>
      </c>
      <c r="BK136" s="5" t="s">
        <v>186</v>
      </c>
      <c r="BL136" s="5">
        <v>58</v>
      </c>
      <c r="BM136" s="5"/>
    </row>
    <row r="137" spans="1:65" x14ac:dyDescent="0.25">
      <c r="A137" s="5" t="s">
        <v>182</v>
      </c>
      <c r="B137" s="5"/>
      <c r="C137" s="5"/>
      <c r="D137" s="5"/>
      <c r="E137" s="5" t="s">
        <v>184</v>
      </c>
      <c r="F137" s="5" t="s">
        <v>9</v>
      </c>
      <c r="G137" s="5">
        <f>SUM(I137:AI137)</f>
        <v>7</v>
      </c>
      <c r="H137" s="5">
        <v>2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>
        <v>1</v>
      </c>
      <c r="W137" s="5"/>
      <c r="X137" s="5"/>
      <c r="Y137" s="5"/>
      <c r="Z137" s="5"/>
      <c r="AA137" s="5"/>
      <c r="AB137" s="5"/>
      <c r="AC137" s="5"/>
      <c r="AD137" s="5">
        <v>6</v>
      </c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>
        <v>2000</v>
      </c>
      <c r="AX137" s="5"/>
      <c r="AY137" s="5"/>
      <c r="AZ137" s="5"/>
      <c r="BA137" s="5"/>
      <c r="BB137" s="5"/>
      <c r="BC137" s="5"/>
      <c r="BD137" s="5"/>
      <c r="BE137" s="5">
        <v>60</v>
      </c>
      <c r="BF137" s="5"/>
      <c r="BG137" s="5"/>
      <c r="BH137" s="5"/>
      <c r="BI137" s="5"/>
      <c r="BJ137" s="5"/>
      <c r="BK137" s="5" t="s">
        <v>187</v>
      </c>
      <c r="BL137" s="5">
        <v>2060</v>
      </c>
      <c r="BM137" s="5"/>
    </row>
    <row r="138" spans="1:65" x14ac:dyDescent="0.25">
      <c r="A138" s="5" t="s">
        <v>182</v>
      </c>
      <c r="B138" s="5"/>
      <c r="C138" s="5"/>
      <c r="D138" s="5"/>
      <c r="E138" s="5" t="s">
        <v>185</v>
      </c>
      <c r="F138" s="5" t="s">
        <v>9</v>
      </c>
      <c r="G138" s="5">
        <f>SUM(I138:AI138)</f>
        <v>27</v>
      </c>
      <c r="H138" s="5">
        <v>3</v>
      </c>
      <c r="I138" s="5"/>
      <c r="J138" s="5"/>
      <c r="K138" s="5"/>
      <c r="L138" s="5"/>
      <c r="M138" s="5"/>
      <c r="N138" s="5"/>
      <c r="O138" s="5"/>
      <c r="P138" s="5"/>
      <c r="Q138" s="5">
        <v>4</v>
      </c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>
        <v>7</v>
      </c>
      <c r="AE138" s="5"/>
      <c r="AF138" s="5"/>
      <c r="AG138" s="5"/>
      <c r="AH138" s="5"/>
      <c r="AI138" s="5">
        <v>16</v>
      </c>
      <c r="AJ138" s="5"/>
      <c r="AK138" s="5"/>
      <c r="AL138" s="5"/>
      <c r="AM138" s="5"/>
      <c r="AN138" s="5"/>
      <c r="AO138" s="5"/>
      <c r="AP138" s="5"/>
      <c r="AQ138" s="5"/>
      <c r="AR138" s="5">
        <v>20</v>
      </c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>
        <v>20</v>
      </c>
      <c r="BF138" s="5"/>
      <c r="BG138" s="5"/>
      <c r="BH138" s="5"/>
      <c r="BI138" s="5"/>
      <c r="BJ138" s="5">
        <v>20</v>
      </c>
      <c r="BK138" s="5" t="s">
        <v>188</v>
      </c>
      <c r="BL138" s="5">
        <v>60</v>
      </c>
      <c r="BM138" s="5"/>
    </row>
    <row r="139" spans="1:65" x14ac:dyDescent="0.25">
      <c r="A139" s="7" t="s">
        <v>182</v>
      </c>
      <c r="B139" s="7" t="s">
        <v>324</v>
      </c>
      <c r="C139" s="7" t="s">
        <v>325</v>
      </c>
      <c r="D139" s="15">
        <v>45522</v>
      </c>
      <c r="E139" s="7" t="s">
        <v>10</v>
      </c>
      <c r="F139" s="7"/>
      <c r="G139" s="7"/>
      <c r="H139" s="7"/>
      <c r="I139" s="7">
        <f>SUM(I136:I138)</f>
        <v>0</v>
      </c>
      <c r="J139" s="7">
        <f t="shared" ref="J139:BJ139" si="273">SUM(J136:J138)</f>
        <v>0</v>
      </c>
      <c r="K139" s="7">
        <f t="shared" si="273"/>
        <v>0</v>
      </c>
      <c r="L139" s="7">
        <f t="shared" si="273"/>
        <v>0</v>
      </c>
      <c r="M139" s="7">
        <f t="shared" si="273"/>
        <v>0</v>
      </c>
      <c r="N139" s="7">
        <f t="shared" si="273"/>
        <v>0</v>
      </c>
      <c r="O139" s="7">
        <f t="shared" si="273"/>
        <v>0</v>
      </c>
      <c r="P139" s="7">
        <f t="shared" si="273"/>
        <v>0</v>
      </c>
      <c r="Q139" s="7">
        <f t="shared" si="273"/>
        <v>5</v>
      </c>
      <c r="R139" s="7">
        <f t="shared" si="273"/>
        <v>0</v>
      </c>
      <c r="S139" s="7">
        <f t="shared" si="273"/>
        <v>0</v>
      </c>
      <c r="T139" s="7">
        <f t="shared" si="273"/>
        <v>0</v>
      </c>
      <c r="U139" s="7">
        <f t="shared" si="273"/>
        <v>0</v>
      </c>
      <c r="V139" s="7">
        <f t="shared" si="273"/>
        <v>1</v>
      </c>
      <c r="W139" s="7">
        <f t="shared" si="273"/>
        <v>0</v>
      </c>
      <c r="X139" s="7">
        <f t="shared" si="273"/>
        <v>0</v>
      </c>
      <c r="Y139" s="7">
        <f t="shared" si="273"/>
        <v>0</v>
      </c>
      <c r="Z139" s="7">
        <f t="shared" si="273"/>
        <v>0</v>
      </c>
      <c r="AA139" s="7">
        <f t="shared" si="273"/>
        <v>0</v>
      </c>
      <c r="AB139" s="7">
        <f t="shared" si="273"/>
        <v>0</v>
      </c>
      <c r="AC139" s="7">
        <f t="shared" si="273"/>
        <v>0</v>
      </c>
      <c r="AD139" s="7">
        <f t="shared" si="273"/>
        <v>17</v>
      </c>
      <c r="AE139" s="7">
        <f t="shared" si="273"/>
        <v>1</v>
      </c>
      <c r="AF139" s="7">
        <f t="shared" si="273"/>
        <v>0</v>
      </c>
      <c r="AG139" s="7">
        <f t="shared" si="273"/>
        <v>0</v>
      </c>
      <c r="AH139" s="7">
        <f t="shared" si="273"/>
        <v>0</v>
      </c>
      <c r="AI139" s="7">
        <f t="shared" si="273"/>
        <v>19</v>
      </c>
      <c r="AJ139" s="7">
        <f t="shared" si="273"/>
        <v>0</v>
      </c>
      <c r="AK139" s="7">
        <f t="shared" si="273"/>
        <v>0</v>
      </c>
      <c r="AL139" s="7">
        <f t="shared" si="273"/>
        <v>0</v>
      </c>
      <c r="AM139" s="7">
        <f t="shared" si="273"/>
        <v>0</v>
      </c>
      <c r="AN139" s="7">
        <f t="shared" si="273"/>
        <v>0</v>
      </c>
      <c r="AO139" s="7">
        <f t="shared" si="273"/>
        <v>0</v>
      </c>
      <c r="AP139" s="7">
        <f t="shared" si="273"/>
        <v>0</v>
      </c>
      <c r="AQ139" s="7">
        <f t="shared" si="273"/>
        <v>0</v>
      </c>
      <c r="AR139" s="7">
        <f t="shared" si="273"/>
        <v>25</v>
      </c>
      <c r="AS139" s="7">
        <f t="shared" si="273"/>
        <v>0</v>
      </c>
      <c r="AT139" s="7">
        <f t="shared" si="273"/>
        <v>0</v>
      </c>
      <c r="AU139" s="7">
        <f t="shared" si="273"/>
        <v>0</v>
      </c>
      <c r="AV139" s="7">
        <f t="shared" si="273"/>
        <v>0</v>
      </c>
      <c r="AW139" s="7">
        <f t="shared" si="273"/>
        <v>2000</v>
      </c>
      <c r="AX139" s="7">
        <f t="shared" si="273"/>
        <v>0</v>
      </c>
      <c r="AY139" s="7">
        <f t="shared" si="273"/>
        <v>0</v>
      </c>
      <c r="AZ139" s="7">
        <f t="shared" si="273"/>
        <v>0</v>
      </c>
      <c r="BA139" s="7">
        <f t="shared" si="273"/>
        <v>0</v>
      </c>
      <c r="BB139" s="7">
        <f t="shared" si="273"/>
        <v>0</v>
      </c>
      <c r="BC139" s="7">
        <f t="shared" si="273"/>
        <v>0</v>
      </c>
      <c r="BD139" s="7">
        <f t="shared" si="273"/>
        <v>0</v>
      </c>
      <c r="BE139" s="7">
        <f t="shared" si="273"/>
        <v>100</v>
      </c>
      <c r="BF139" s="7">
        <f t="shared" si="273"/>
        <v>30</v>
      </c>
      <c r="BG139" s="7">
        <f t="shared" si="273"/>
        <v>0</v>
      </c>
      <c r="BH139" s="7">
        <f t="shared" si="273"/>
        <v>0</v>
      </c>
      <c r="BI139" s="7">
        <f t="shared" si="273"/>
        <v>0</v>
      </c>
      <c r="BJ139" s="7">
        <f t="shared" si="273"/>
        <v>23</v>
      </c>
      <c r="BK139" s="7"/>
      <c r="BL139" s="7">
        <v>2178</v>
      </c>
      <c r="BM139" s="7">
        <f>BL139/1000/3</f>
        <v>0.72599999999999998</v>
      </c>
    </row>
    <row r="140" spans="1:65" x14ac:dyDescent="0.25">
      <c r="A140" s="5" t="s">
        <v>189</v>
      </c>
      <c r="B140" s="5"/>
      <c r="C140" s="5"/>
      <c r="D140" s="5"/>
      <c r="E140" s="5" t="s">
        <v>81</v>
      </c>
      <c r="F140" s="5" t="s">
        <v>9</v>
      </c>
      <c r="G140" s="5">
        <f>SUM(I140:AI140)</f>
        <v>6</v>
      </c>
      <c r="H140" s="5">
        <v>2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>
        <v>2</v>
      </c>
      <c r="X140" s="5"/>
      <c r="Y140" s="5"/>
      <c r="Z140" s="5"/>
      <c r="AA140" s="5"/>
      <c r="AB140" s="5"/>
      <c r="AC140" s="5"/>
      <c r="AD140" s="5">
        <v>4</v>
      </c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>
        <v>2</v>
      </c>
      <c r="AY140" s="5"/>
      <c r="AZ140" s="5"/>
      <c r="BA140" s="5"/>
      <c r="BB140" s="5"/>
      <c r="BC140" s="5"/>
      <c r="BD140" s="5"/>
      <c r="BE140" s="5">
        <v>20</v>
      </c>
      <c r="BF140" s="5"/>
      <c r="BG140" s="5"/>
      <c r="BH140" s="5"/>
      <c r="BI140" s="5"/>
      <c r="BJ140" s="5"/>
      <c r="BK140" s="5" t="s">
        <v>190</v>
      </c>
      <c r="BL140" s="5">
        <v>22</v>
      </c>
      <c r="BM140" s="5"/>
    </row>
    <row r="141" spans="1:65" x14ac:dyDescent="0.25">
      <c r="A141" s="7" t="s">
        <v>130</v>
      </c>
      <c r="B141" s="7" t="s">
        <v>326</v>
      </c>
      <c r="C141" s="7" t="s">
        <v>327</v>
      </c>
      <c r="D141" s="15">
        <v>45526</v>
      </c>
      <c r="E141" s="7" t="s">
        <v>10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>
        <v>22</v>
      </c>
      <c r="BM141" s="7">
        <f>BL141/1000/1</f>
        <v>2.1999999999999999E-2</v>
      </c>
    </row>
    <row r="143" spans="1:65" x14ac:dyDescent="0.25">
      <c r="A143" s="5" t="s">
        <v>379</v>
      </c>
      <c r="B143" s="5"/>
      <c r="C143" s="5"/>
      <c r="D143" s="5"/>
      <c r="E143" s="5" t="s">
        <v>380</v>
      </c>
      <c r="F143" s="5" t="s">
        <v>9</v>
      </c>
      <c r="G143" s="5">
        <f>SUM(I143:AI143)</f>
        <v>12</v>
      </c>
      <c r="H143" s="5">
        <v>3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>
        <v>3</v>
      </c>
      <c r="W143" s="5"/>
      <c r="X143" s="5"/>
      <c r="Y143" s="5"/>
      <c r="Z143" s="5"/>
      <c r="AA143" s="5"/>
      <c r="AB143" s="5"/>
      <c r="AC143" s="5"/>
      <c r="AD143" s="5">
        <v>8</v>
      </c>
      <c r="AE143" s="5"/>
      <c r="AF143" s="5"/>
      <c r="AG143" s="5"/>
      <c r="AH143" s="5">
        <v>1</v>
      </c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>
        <v>300</v>
      </c>
      <c r="AX143" s="5"/>
      <c r="AY143" s="5"/>
      <c r="AZ143" s="5"/>
      <c r="BA143" s="5"/>
      <c r="BB143" s="5"/>
      <c r="BC143" s="5"/>
      <c r="BD143" s="5"/>
      <c r="BE143" s="5">
        <v>100</v>
      </c>
      <c r="BF143" s="5"/>
      <c r="BG143" s="5"/>
      <c r="BH143" s="5"/>
      <c r="BI143" s="5">
        <v>50000</v>
      </c>
      <c r="BJ143" s="5"/>
      <c r="BK143" s="5" t="s">
        <v>381</v>
      </c>
      <c r="BL143" s="5">
        <f>SUM(AJ143:BJ143)</f>
        <v>50400</v>
      </c>
      <c r="BM143" s="5"/>
    </row>
    <row r="144" spans="1:65" x14ac:dyDescent="0.25">
      <c r="A144" s="7" t="s">
        <v>379</v>
      </c>
      <c r="B144" s="7" t="s">
        <v>382</v>
      </c>
      <c r="C144" s="7" t="s">
        <v>383</v>
      </c>
      <c r="D144" s="15">
        <v>45891</v>
      </c>
      <c r="E144" s="7" t="s">
        <v>10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>
        <f>SUM(BL143)</f>
        <v>50400</v>
      </c>
      <c r="BM144" s="7">
        <f>BL144/1000/1</f>
        <v>50.4</v>
      </c>
    </row>
    <row r="145" spans="1:65" x14ac:dyDescent="0.25">
      <c r="A145" s="5" t="s">
        <v>384</v>
      </c>
      <c r="B145" s="5"/>
      <c r="C145" s="5"/>
      <c r="D145" s="5"/>
      <c r="E145" s="5" t="s">
        <v>385</v>
      </c>
      <c r="F145" s="5" t="s">
        <v>9</v>
      </c>
      <c r="G145" s="5">
        <f>SUM(I145:AI145)</f>
        <v>3</v>
      </c>
      <c r="H145" s="5">
        <v>1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>
        <v>3</v>
      </c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>
        <v>10</v>
      </c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 t="s">
        <v>386</v>
      </c>
      <c r="BL145" s="5">
        <f>SUM(AJ145:BJ145)</f>
        <v>10</v>
      </c>
      <c r="BM145" s="5"/>
    </row>
    <row r="146" spans="1:65" x14ac:dyDescent="0.25">
      <c r="A146" s="5" t="s">
        <v>384</v>
      </c>
      <c r="B146" s="5"/>
      <c r="C146" s="5"/>
      <c r="D146" s="5"/>
      <c r="E146" s="5" t="s">
        <v>387</v>
      </c>
      <c r="F146" s="5" t="s">
        <v>9</v>
      </c>
      <c r="G146" s="5">
        <f>SUM(I146:AI146)</f>
        <v>1</v>
      </c>
      <c r="H146" s="5">
        <v>1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>
        <v>1</v>
      </c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>
        <v>2</v>
      </c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 t="s">
        <v>386</v>
      </c>
      <c r="BL146" s="5">
        <f>SUM(AJ146:BJ146)</f>
        <v>2</v>
      </c>
      <c r="BM146" s="5"/>
    </row>
    <row r="147" spans="1:65" x14ac:dyDescent="0.25">
      <c r="A147" s="7" t="s">
        <v>384</v>
      </c>
      <c r="B147" s="7" t="s">
        <v>388</v>
      </c>
      <c r="C147" s="7" t="s">
        <v>389</v>
      </c>
      <c r="D147" s="15">
        <v>45892</v>
      </c>
      <c r="E147" s="7" t="s">
        <v>10</v>
      </c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>
        <f>SUM(BL145:BL146)</f>
        <v>12</v>
      </c>
      <c r="BM147" s="7">
        <f>BL147/1000/2</f>
        <v>6.0000000000000001E-3</v>
      </c>
    </row>
    <row r="148" spans="1:65" x14ac:dyDescent="0.25">
      <c r="A148" s="5" t="s">
        <v>390</v>
      </c>
      <c r="B148" s="5"/>
      <c r="C148" s="5"/>
      <c r="D148" s="5"/>
      <c r="E148" s="5" t="s">
        <v>391</v>
      </c>
      <c r="F148" s="5" t="s">
        <v>9</v>
      </c>
      <c r="G148" s="5">
        <v>0</v>
      </c>
      <c r="H148" s="5">
        <v>0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 t="s">
        <v>392</v>
      </c>
      <c r="BL148" s="5">
        <v>0</v>
      </c>
      <c r="BM148" s="5"/>
    </row>
    <row r="149" spans="1:65" x14ac:dyDescent="0.25">
      <c r="A149" s="7" t="s">
        <v>390</v>
      </c>
      <c r="B149" s="7" t="s">
        <v>393</v>
      </c>
      <c r="C149" s="7" t="s">
        <v>394</v>
      </c>
      <c r="D149" s="15">
        <v>45892</v>
      </c>
      <c r="E149" s="7" t="s">
        <v>10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>
        <v>0</v>
      </c>
      <c r="BM149" s="7">
        <v>0</v>
      </c>
    </row>
    <row r="150" spans="1:65" x14ac:dyDescent="0.25">
      <c r="A150" s="5" t="s">
        <v>395</v>
      </c>
      <c r="B150" s="5"/>
      <c r="C150" s="5"/>
      <c r="D150" s="5"/>
      <c r="E150" s="5" t="s">
        <v>396</v>
      </c>
      <c r="F150" s="5" t="s">
        <v>9</v>
      </c>
      <c r="G150" s="5">
        <f>SUM(I150:AI150)</f>
        <v>4</v>
      </c>
      <c r="H150" s="5">
        <v>4</v>
      </c>
      <c r="I150" s="5">
        <v>1</v>
      </c>
      <c r="J150" s="5"/>
      <c r="K150" s="5"/>
      <c r="L150" s="5"/>
      <c r="M150" s="5"/>
      <c r="N150" s="5"/>
      <c r="O150" s="5">
        <v>1</v>
      </c>
      <c r="P150" s="5"/>
      <c r="Q150" s="5"/>
      <c r="R150" s="5"/>
      <c r="S150" s="5"/>
      <c r="T150" s="5"/>
      <c r="U150" s="5"/>
      <c r="V150" s="5">
        <v>1</v>
      </c>
      <c r="W150" s="5">
        <v>1</v>
      </c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>
        <v>3</v>
      </c>
      <c r="AK150" s="5"/>
      <c r="AL150" s="5"/>
      <c r="AM150" s="5"/>
      <c r="AN150" s="5"/>
      <c r="AO150" s="5"/>
      <c r="AP150" s="5">
        <v>5</v>
      </c>
      <c r="AQ150" s="5"/>
      <c r="AR150" s="5"/>
      <c r="AS150" s="5"/>
      <c r="AT150" s="5"/>
      <c r="AU150" s="5"/>
      <c r="AV150" s="5"/>
      <c r="AW150" s="5">
        <v>30</v>
      </c>
      <c r="AX150" s="5">
        <v>2</v>
      </c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 t="s">
        <v>397</v>
      </c>
      <c r="BL150" s="5">
        <f>SUM(AJ150:BJ150)</f>
        <v>40</v>
      </c>
      <c r="BM150" s="5"/>
    </row>
    <row r="151" spans="1:65" x14ac:dyDescent="0.25">
      <c r="A151" s="5" t="s">
        <v>395</v>
      </c>
      <c r="B151" s="5"/>
      <c r="C151" s="5"/>
      <c r="D151" s="5"/>
      <c r="E151" s="5" t="s">
        <v>398</v>
      </c>
      <c r="F151" s="5" t="s">
        <v>9</v>
      </c>
      <c r="G151" s="5">
        <f>SUM(I151:AI151)</f>
        <v>8</v>
      </c>
      <c r="H151" s="5">
        <v>6</v>
      </c>
      <c r="I151" s="5">
        <v>1</v>
      </c>
      <c r="J151" s="5">
        <v>1</v>
      </c>
      <c r="K151" s="5"/>
      <c r="L151" s="5"/>
      <c r="M151" s="5"/>
      <c r="N151" s="5"/>
      <c r="O151" s="5"/>
      <c r="P151" s="5"/>
      <c r="Q151" s="5">
        <v>2</v>
      </c>
      <c r="R151" s="5"/>
      <c r="S151" s="5"/>
      <c r="T151" s="5"/>
      <c r="U151" s="5"/>
      <c r="V151" s="5"/>
      <c r="W151" s="5">
        <v>1</v>
      </c>
      <c r="X151" s="5"/>
      <c r="Y151" s="5"/>
      <c r="Z151" s="5"/>
      <c r="AA151" s="5"/>
      <c r="AB151" s="5"/>
      <c r="AC151" s="5"/>
      <c r="AD151" s="5">
        <v>1</v>
      </c>
      <c r="AE151" s="5"/>
      <c r="AF151" s="5">
        <v>2</v>
      </c>
      <c r="AG151" s="5"/>
      <c r="AH151" s="5"/>
      <c r="AI151" s="5"/>
      <c r="AJ151" s="5">
        <v>3</v>
      </c>
      <c r="AK151" s="5">
        <v>15</v>
      </c>
      <c r="AL151" s="5"/>
      <c r="AM151" s="5"/>
      <c r="AN151" s="5"/>
      <c r="AO151" s="5"/>
      <c r="AP151" s="5"/>
      <c r="AQ151" s="5"/>
      <c r="AR151" s="5">
        <v>4</v>
      </c>
      <c r="AS151" s="5"/>
      <c r="AT151" s="5"/>
      <c r="AU151" s="5"/>
      <c r="AV151" s="5"/>
      <c r="AW151" s="5"/>
      <c r="AX151" s="5">
        <v>1</v>
      </c>
      <c r="AY151" s="5"/>
      <c r="AZ151" s="5"/>
      <c r="BA151" s="5"/>
      <c r="BB151" s="5"/>
      <c r="BC151" s="5"/>
      <c r="BD151" s="5"/>
      <c r="BE151" s="5">
        <v>1</v>
      </c>
      <c r="BF151" s="5"/>
      <c r="BG151" s="5">
        <v>6</v>
      </c>
      <c r="BH151" s="5"/>
      <c r="BI151" s="5"/>
      <c r="BJ151" s="5"/>
      <c r="BK151" s="5" t="s">
        <v>399</v>
      </c>
      <c r="BL151" s="5">
        <f>SUM(AJ151:BJ151)</f>
        <v>30</v>
      </c>
      <c r="BM151" s="5"/>
    </row>
    <row r="152" spans="1:65" x14ac:dyDescent="0.25">
      <c r="A152" s="7" t="s">
        <v>395</v>
      </c>
      <c r="B152" s="7" t="s">
        <v>400</v>
      </c>
      <c r="C152" s="7" t="s">
        <v>401</v>
      </c>
      <c r="D152" s="15">
        <v>45892</v>
      </c>
      <c r="E152" s="7" t="s">
        <v>10</v>
      </c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>
        <f>SUM(BL150:BL151)</f>
        <v>70</v>
      </c>
      <c r="BM152" s="7">
        <f>BL152/1000/2</f>
        <v>3.5000000000000003E-2</v>
      </c>
    </row>
    <row r="153" spans="1:65" x14ac:dyDescent="0.25">
      <c r="A153" s="5" t="s">
        <v>402</v>
      </c>
      <c r="B153" s="5"/>
      <c r="C153" s="5"/>
      <c r="D153" s="5"/>
      <c r="E153" s="5" t="s">
        <v>403</v>
      </c>
      <c r="F153" s="5" t="s">
        <v>9</v>
      </c>
      <c r="G153" s="5">
        <f>SUM(I153:AI153)</f>
        <v>8</v>
      </c>
      <c r="H153" s="5">
        <v>2</v>
      </c>
      <c r="I153" s="5"/>
      <c r="J153" s="5"/>
      <c r="K153" s="5"/>
      <c r="L153" s="5"/>
      <c r="M153" s="5"/>
      <c r="N153" s="5"/>
      <c r="O153" s="5"/>
      <c r="P153" s="5"/>
      <c r="Q153" s="5">
        <v>1</v>
      </c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>
        <v>7</v>
      </c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>
        <v>2</v>
      </c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>
        <v>40</v>
      </c>
      <c r="BF153" s="5"/>
      <c r="BG153" s="5"/>
      <c r="BH153" s="5"/>
      <c r="BI153" s="5"/>
      <c r="BJ153" s="5"/>
      <c r="BK153" s="5" t="s">
        <v>404</v>
      </c>
      <c r="BL153" s="5">
        <f>SUM(AJ153:BJ153)</f>
        <v>42</v>
      </c>
      <c r="BM153" s="5"/>
    </row>
    <row r="154" spans="1:65" x14ac:dyDescent="0.25">
      <c r="A154" s="5" t="s">
        <v>402</v>
      </c>
      <c r="B154" s="5"/>
      <c r="C154" s="5"/>
      <c r="D154" s="5"/>
      <c r="E154" s="5" t="s">
        <v>405</v>
      </c>
      <c r="F154" s="5" t="s">
        <v>9</v>
      </c>
      <c r="G154" s="5">
        <f t="shared" ref="G154:G156" si="274">SUM(I154:AI154)</f>
        <v>12</v>
      </c>
      <c r="H154" s="5">
        <v>2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>
        <v>7</v>
      </c>
      <c r="AE154" s="5"/>
      <c r="AF154" s="5"/>
      <c r="AG154" s="5"/>
      <c r="AH154" s="5"/>
      <c r="AI154" s="5">
        <v>5</v>
      </c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>
        <v>15</v>
      </c>
      <c r="BF154" s="5"/>
      <c r="BG154" s="5"/>
      <c r="BH154" s="5"/>
      <c r="BI154" s="5"/>
      <c r="BJ154" s="5">
        <v>4</v>
      </c>
      <c r="BK154" s="5" t="s">
        <v>406</v>
      </c>
      <c r="BL154" s="5">
        <f t="shared" ref="BL154:BL156" si="275">SUM(AJ154:BJ154)</f>
        <v>19</v>
      </c>
      <c r="BM154" s="5"/>
    </row>
    <row r="155" spans="1:65" x14ac:dyDescent="0.25">
      <c r="A155" s="5" t="s">
        <v>402</v>
      </c>
      <c r="B155" s="5"/>
      <c r="C155" s="5"/>
      <c r="D155" s="5"/>
      <c r="E155" s="5" t="s">
        <v>407</v>
      </c>
      <c r="F155" s="5" t="s">
        <v>9</v>
      </c>
      <c r="G155" s="5">
        <f t="shared" si="274"/>
        <v>9</v>
      </c>
      <c r="H155" s="5">
        <v>3</v>
      </c>
      <c r="I155" s="5"/>
      <c r="J155" s="5"/>
      <c r="K155" s="5"/>
      <c r="L155" s="5"/>
      <c r="M155" s="5"/>
      <c r="N155" s="5"/>
      <c r="O155" s="5"/>
      <c r="P155" s="5"/>
      <c r="Q155" s="5">
        <v>2</v>
      </c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>
        <v>6</v>
      </c>
      <c r="AE155" s="5"/>
      <c r="AF155" s="5">
        <v>1</v>
      </c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>
        <v>4</v>
      </c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>
        <v>40</v>
      </c>
      <c r="BF155" s="5"/>
      <c r="BG155" s="5">
        <v>5</v>
      </c>
      <c r="BH155" s="5"/>
      <c r="BI155" s="5"/>
      <c r="BJ155" s="5"/>
      <c r="BK155" s="5" t="s">
        <v>408</v>
      </c>
      <c r="BL155" s="5">
        <f t="shared" si="275"/>
        <v>49</v>
      </c>
      <c r="BM155" s="5"/>
    </row>
    <row r="156" spans="1:65" x14ac:dyDescent="0.25">
      <c r="A156" s="5" t="s">
        <v>402</v>
      </c>
      <c r="B156" s="5"/>
      <c r="C156" s="5"/>
      <c r="D156" s="5"/>
      <c r="E156" s="5" t="s">
        <v>409</v>
      </c>
      <c r="F156" s="5" t="s">
        <v>9</v>
      </c>
      <c r="G156" s="5">
        <f t="shared" si="274"/>
        <v>9</v>
      </c>
      <c r="H156" s="5">
        <v>5</v>
      </c>
      <c r="I156" s="5"/>
      <c r="J156" s="5"/>
      <c r="K156" s="5"/>
      <c r="L156" s="5"/>
      <c r="M156" s="5"/>
      <c r="N156" s="5"/>
      <c r="O156" s="5"/>
      <c r="P156" s="5"/>
      <c r="Q156" s="5">
        <v>2</v>
      </c>
      <c r="R156" s="5"/>
      <c r="S156" s="5"/>
      <c r="T156" s="5"/>
      <c r="U156" s="5"/>
      <c r="V156" s="5"/>
      <c r="W156" s="5">
        <v>1</v>
      </c>
      <c r="X156" s="5"/>
      <c r="Y156" s="5"/>
      <c r="Z156" s="5"/>
      <c r="AA156" s="5"/>
      <c r="AB156" s="5"/>
      <c r="AC156" s="5"/>
      <c r="AD156" s="5">
        <v>2</v>
      </c>
      <c r="AE156" s="5"/>
      <c r="AF156" s="5">
        <v>1</v>
      </c>
      <c r="AG156" s="5"/>
      <c r="AH156" s="5"/>
      <c r="AI156" s="5">
        <v>3</v>
      </c>
      <c r="AJ156" s="5"/>
      <c r="AK156" s="5"/>
      <c r="AL156" s="5"/>
      <c r="AM156" s="5"/>
      <c r="AN156" s="5"/>
      <c r="AO156" s="5"/>
      <c r="AP156" s="5"/>
      <c r="AQ156" s="5"/>
      <c r="AR156" s="5">
        <v>3</v>
      </c>
      <c r="AS156" s="5"/>
      <c r="AT156" s="5"/>
      <c r="AU156" s="5"/>
      <c r="AV156" s="5"/>
      <c r="AW156" s="5"/>
      <c r="AX156" s="5">
        <v>2</v>
      </c>
      <c r="AY156" s="5"/>
      <c r="AZ156" s="5"/>
      <c r="BA156" s="5"/>
      <c r="BB156" s="5"/>
      <c r="BC156" s="5"/>
      <c r="BD156" s="5"/>
      <c r="BE156" s="5">
        <v>5</v>
      </c>
      <c r="BF156" s="5"/>
      <c r="BG156" s="5">
        <v>2</v>
      </c>
      <c r="BH156" s="5"/>
      <c r="BI156" s="5"/>
      <c r="BJ156" s="5">
        <v>1</v>
      </c>
      <c r="BK156" s="5" t="s">
        <v>410</v>
      </c>
      <c r="BL156" s="5">
        <f t="shared" si="275"/>
        <v>13</v>
      </c>
      <c r="BM156" s="5"/>
    </row>
    <row r="157" spans="1:65" x14ac:dyDescent="0.25">
      <c r="A157" s="7" t="s">
        <v>402</v>
      </c>
      <c r="B157" s="7" t="s">
        <v>411</v>
      </c>
      <c r="C157" s="7" t="s">
        <v>412</v>
      </c>
      <c r="D157" s="15">
        <v>45893</v>
      </c>
      <c r="E157" s="7" t="s">
        <v>10</v>
      </c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>
        <f>SUM(BL153:BL156)</f>
        <v>123</v>
      </c>
      <c r="BM157" s="7">
        <f>BL157/1000/4</f>
        <v>3.075E-2</v>
      </c>
    </row>
    <row r="158" spans="1:65" x14ac:dyDescent="0.25">
      <c r="A158" s="5" t="s">
        <v>413</v>
      </c>
      <c r="B158" s="5"/>
      <c r="C158" s="5"/>
      <c r="D158" s="5"/>
      <c r="E158" s="5" t="s">
        <v>414</v>
      </c>
      <c r="F158" s="5" t="s">
        <v>9</v>
      </c>
      <c r="G158" s="5">
        <f>SUM(I158:AI158)</f>
        <v>35</v>
      </c>
      <c r="H158" s="5">
        <v>4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>
        <v>3</v>
      </c>
      <c r="X158" s="5"/>
      <c r="Y158" s="5"/>
      <c r="Z158" s="5">
        <v>1</v>
      </c>
      <c r="AA158" s="5"/>
      <c r="AB158" s="5"/>
      <c r="AC158" s="5"/>
      <c r="AD158" s="5">
        <v>3</v>
      </c>
      <c r="AE158" s="5"/>
      <c r="AF158" s="5"/>
      <c r="AG158" s="5"/>
      <c r="AH158" s="5"/>
      <c r="AI158" s="5">
        <v>28</v>
      </c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>
        <v>3</v>
      </c>
      <c r="AY158" s="5"/>
      <c r="AZ158" s="5"/>
      <c r="BA158" s="5">
        <v>1</v>
      </c>
      <c r="BB158" s="5"/>
      <c r="BC158" s="5"/>
      <c r="BD158" s="5"/>
      <c r="BE158" s="5">
        <v>3</v>
      </c>
      <c r="BF158" s="5"/>
      <c r="BG158" s="5"/>
      <c r="BH158" s="5"/>
      <c r="BI158" s="5"/>
      <c r="BJ158" s="5">
        <v>20</v>
      </c>
      <c r="BK158" s="5" t="s">
        <v>415</v>
      </c>
      <c r="BL158" s="5">
        <f>SUM(AK158:BJ158)</f>
        <v>27</v>
      </c>
      <c r="BM158" s="5"/>
    </row>
    <row r="159" spans="1:65" x14ac:dyDescent="0.25">
      <c r="A159" s="5" t="s">
        <v>413</v>
      </c>
      <c r="B159" s="5"/>
      <c r="C159" s="5"/>
      <c r="D159" s="5"/>
      <c r="E159" s="5" t="s">
        <v>416</v>
      </c>
      <c r="F159" s="5" t="s">
        <v>9</v>
      </c>
      <c r="G159" s="5">
        <f t="shared" ref="G159:G160" si="276">SUM(I159:AI159)</f>
        <v>19</v>
      </c>
      <c r="H159" s="5">
        <v>5</v>
      </c>
      <c r="I159" s="5"/>
      <c r="J159" s="5"/>
      <c r="K159" s="5"/>
      <c r="L159" s="5"/>
      <c r="M159" s="5"/>
      <c r="N159" s="5"/>
      <c r="O159" s="5"/>
      <c r="P159" s="5"/>
      <c r="Q159" s="5">
        <v>5</v>
      </c>
      <c r="R159" s="5"/>
      <c r="S159" s="5"/>
      <c r="T159" s="5"/>
      <c r="U159" s="5"/>
      <c r="V159" s="5"/>
      <c r="W159" s="5">
        <v>3</v>
      </c>
      <c r="X159" s="5"/>
      <c r="Y159" s="5"/>
      <c r="Z159" s="5"/>
      <c r="AA159" s="5">
        <v>1</v>
      </c>
      <c r="AB159" s="5"/>
      <c r="AC159" s="5"/>
      <c r="AD159" s="5">
        <v>4</v>
      </c>
      <c r="AE159" s="5"/>
      <c r="AF159" s="5"/>
      <c r="AG159" s="5"/>
      <c r="AH159" s="5"/>
      <c r="AI159" s="5">
        <v>6</v>
      </c>
      <c r="AJ159" s="5"/>
      <c r="AK159" s="5"/>
      <c r="AL159" s="5"/>
      <c r="AM159" s="5"/>
      <c r="AN159" s="5"/>
      <c r="AO159" s="5"/>
      <c r="AP159" s="5"/>
      <c r="AQ159" s="5"/>
      <c r="AR159" s="5">
        <v>10</v>
      </c>
      <c r="AS159" s="5"/>
      <c r="AT159" s="5"/>
      <c r="AU159" s="5"/>
      <c r="AV159" s="5"/>
      <c r="AW159" s="5"/>
      <c r="AX159" s="5">
        <v>3</v>
      </c>
      <c r="AY159" s="5"/>
      <c r="AZ159" s="5"/>
      <c r="BA159" s="5"/>
      <c r="BB159" s="5">
        <v>20</v>
      </c>
      <c r="BC159" s="5"/>
      <c r="BD159" s="5"/>
      <c r="BE159" s="5">
        <v>5</v>
      </c>
      <c r="BF159" s="5"/>
      <c r="BG159" s="5"/>
      <c r="BH159" s="5"/>
      <c r="BI159" s="5"/>
      <c r="BJ159" s="5">
        <v>5</v>
      </c>
      <c r="BK159" s="5" t="s">
        <v>417</v>
      </c>
      <c r="BL159" s="5">
        <f t="shared" ref="BL159:BL160" si="277">SUM(AK159:BJ159)</f>
        <v>43</v>
      </c>
      <c r="BM159" s="5"/>
    </row>
    <row r="160" spans="1:65" x14ac:dyDescent="0.25">
      <c r="A160" s="5" t="s">
        <v>413</v>
      </c>
      <c r="B160" s="5"/>
      <c r="C160" s="5"/>
      <c r="D160" s="5"/>
      <c r="E160" s="5" t="s">
        <v>418</v>
      </c>
      <c r="F160" s="5" t="s">
        <v>9</v>
      </c>
      <c r="G160" s="5">
        <f t="shared" si="276"/>
        <v>13</v>
      </c>
      <c r="H160" s="5">
        <v>5</v>
      </c>
      <c r="I160" s="5"/>
      <c r="J160" s="5"/>
      <c r="K160" s="5"/>
      <c r="L160" s="5"/>
      <c r="M160" s="5"/>
      <c r="N160" s="5"/>
      <c r="O160" s="5"/>
      <c r="P160" s="5"/>
      <c r="Q160" s="5">
        <v>2</v>
      </c>
      <c r="R160" s="5"/>
      <c r="S160" s="5"/>
      <c r="T160" s="5"/>
      <c r="U160" s="5"/>
      <c r="V160" s="5"/>
      <c r="W160" s="5">
        <v>3</v>
      </c>
      <c r="X160" s="5"/>
      <c r="Y160" s="5"/>
      <c r="Z160" s="5"/>
      <c r="AA160" s="5"/>
      <c r="AB160" s="5"/>
      <c r="AC160" s="5"/>
      <c r="AD160" s="5">
        <v>6</v>
      </c>
      <c r="AE160" s="5">
        <v>1</v>
      </c>
      <c r="AF160" s="5">
        <v>1</v>
      </c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>
        <v>4</v>
      </c>
      <c r="AS160" s="5"/>
      <c r="AT160" s="5"/>
      <c r="AU160" s="5"/>
      <c r="AV160" s="5"/>
      <c r="AW160" s="5"/>
      <c r="AX160" s="5">
        <v>3</v>
      </c>
      <c r="AY160" s="5"/>
      <c r="AZ160" s="5"/>
      <c r="BA160" s="5"/>
      <c r="BB160" s="5"/>
      <c r="BC160" s="5"/>
      <c r="BD160" s="5"/>
      <c r="BE160" s="5">
        <v>5</v>
      </c>
      <c r="BF160" s="5">
        <v>10</v>
      </c>
      <c r="BG160" s="5">
        <v>20</v>
      </c>
      <c r="BH160" s="5"/>
      <c r="BI160" s="5"/>
      <c r="BJ160" s="5"/>
      <c r="BK160" s="5" t="s">
        <v>419</v>
      </c>
      <c r="BL160" s="5">
        <f t="shared" si="277"/>
        <v>42</v>
      </c>
      <c r="BM160" s="5"/>
    </row>
    <row r="161" spans="1:65" x14ac:dyDescent="0.25">
      <c r="A161" s="7" t="s">
        <v>413</v>
      </c>
      <c r="B161" s="7" t="s">
        <v>420</v>
      </c>
      <c r="C161" s="7" t="s">
        <v>421</v>
      </c>
      <c r="D161" s="15">
        <v>45893</v>
      </c>
      <c r="E161" s="7" t="s">
        <v>10</v>
      </c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>
        <f>SUM(BL158:BL160)</f>
        <v>112</v>
      </c>
      <c r="BM161" s="7">
        <f>BL161/1000/3</f>
        <v>3.7333333333333336E-2</v>
      </c>
    </row>
    <row r="162" spans="1:65" x14ac:dyDescent="0.25">
      <c r="A162" s="5" t="s">
        <v>422</v>
      </c>
      <c r="B162" s="5"/>
      <c r="C162" s="5"/>
      <c r="D162" s="5"/>
      <c r="E162" s="5" t="s">
        <v>423</v>
      </c>
      <c r="F162" s="5" t="s">
        <v>9</v>
      </c>
      <c r="G162" s="5">
        <f>SUM(I162:AI162)</f>
        <v>13</v>
      </c>
      <c r="H162" s="5">
        <v>5</v>
      </c>
      <c r="I162" s="5"/>
      <c r="J162" s="5"/>
      <c r="K162" s="5"/>
      <c r="L162" s="5"/>
      <c r="M162" s="5"/>
      <c r="N162" s="5"/>
      <c r="O162" s="5">
        <v>1</v>
      </c>
      <c r="P162" s="5"/>
      <c r="Q162" s="5"/>
      <c r="R162" s="5"/>
      <c r="S162" s="5"/>
      <c r="T162" s="5"/>
      <c r="U162" s="5"/>
      <c r="V162" s="5"/>
      <c r="W162" s="5">
        <v>3</v>
      </c>
      <c r="X162" s="5"/>
      <c r="Y162" s="5"/>
      <c r="Z162" s="5"/>
      <c r="AA162" s="5"/>
      <c r="AB162" s="5"/>
      <c r="AC162" s="5"/>
      <c r="AD162" s="5">
        <v>6</v>
      </c>
      <c r="AE162" s="5">
        <v>2</v>
      </c>
      <c r="AF162" s="5">
        <v>1</v>
      </c>
      <c r="AG162" s="5"/>
      <c r="AH162" s="5"/>
      <c r="AI162" s="5"/>
      <c r="AJ162" s="5"/>
      <c r="AK162" s="5"/>
      <c r="AL162" s="5"/>
      <c r="AM162" s="5"/>
      <c r="AN162" s="5"/>
      <c r="AO162" s="5"/>
      <c r="AP162" s="5">
        <v>40</v>
      </c>
      <c r="AQ162" s="5"/>
      <c r="AR162" s="5"/>
      <c r="AS162" s="5"/>
      <c r="AT162" s="5"/>
      <c r="AU162" s="5"/>
      <c r="AV162" s="5"/>
      <c r="AW162" s="5"/>
      <c r="AX162" s="5">
        <v>6</v>
      </c>
      <c r="AY162" s="5"/>
      <c r="AZ162" s="5"/>
      <c r="BA162" s="5"/>
      <c r="BB162" s="5"/>
      <c r="BC162" s="5"/>
      <c r="BD162" s="5"/>
      <c r="BE162" s="5">
        <v>5</v>
      </c>
      <c r="BF162" s="5">
        <v>500</v>
      </c>
      <c r="BG162" s="5">
        <v>5000</v>
      </c>
      <c r="BH162" s="5"/>
      <c r="BI162" s="5"/>
      <c r="BJ162" s="5"/>
      <c r="BK162" s="5" t="s">
        <v>424</v>
      </c>
      <c r="BL162" s="5">
        <f>SUM(AJ162:BJ162)</f>
        <v>5551</v>
      </c>
      <c r="BM162" s="5"/>
    </row>
    <row r="163" spans="1:65" x14ac:dyDescent="0.25">
      <c r="A163" s="5" t="s">
        <v>422</v>
      </c>
      <c r="B163" s="5"/>
      <c r="C163" s="5"/>
      <c r="D163" s="5"/>
      <c r="E163" s="5" t="s">
        <v>425</v>
      </c>
      <c r="F163" s="5" t="s">
        <v>9</v>
      </c>
      <c r="G163" s="5">
        <f t="shared" ref="G163:G166" si="278">SUM(I163:AI163)</f>
        <v>8</v>
      </c>
      <c r="H163" s="5">
        <v>5</v>
      </c>
      <c r="I163" s="5"/>
      <c r="J163" s="5"/>
      <c r="K163" s="5">
        <v>1</v>
      </c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>
        <v>2</v>
      </c>
      <c r="X163" s="5"/>
      <c r="Y163" s="5"/>
      <c r="Z163" s="5"/>
      <c r="AA163" s="5">
        <v>1</v>
      </c>
      <c r="AB163" s="5"/>
      <c r="AC163" s="5"/>
      <c r="AD163" s="5">
        <v>2</v>
      </c>
      <c r="AE163" s="5">
        <v>2</v>
      </c>
      <c r="AF163" s="5"/>
      <c r="AG163" s="5"/>
      <c r="AH163" s="5"/>
      <c r="AI163" s="5"/>
      <c r="AJ163" s="5"/>
      <c r="AK163" s="5"/>
      <c r="AL163" s="5">
        <v>20</v>
      </c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>
        <v>2</v>
      </c>
      <c r="AY163" s="5"/>
      <c r="AZ163" s="5"/>
      <c r="BA163" s="5"/>
      <c r="BB163" s="5">
        <v>20</v>
      </c>
      <c r="BC163" s="5"/>
      <c r="BD163" s="5"/>
      <c r="BE163" s="5">
        <v>10</v>
      </c>
      <c r="BF163" s="5">
        <v>400</v>
      </c>
      <c r="BG163" s="5"/>
      <c r="BH163" s="5"/>
      <c r="BI163" s="5"/>
      <c r="BJ163" s="5"/>
      <c r="BK163" s="5" t="s">
        <v>426</v>
      </c>
      <c r="BL163" s="5">
        <f t="shared" ref="BL163:BL166" si="279">SUM(AJ163:BJ163)</f>
        <v>452</v>
      </c>
      <c r="BM163" s="5"/>
    </row>
    <row r="164" spans="1:65" x14ac:dyDescent="0.25">
      <c r="A164" s="5" t="s">
        <v>422</v>
      </c>
      <c r="B164" s="5"/>
      <c r="C164" s="5"/>
      <c r="D164" s="5"/>
      <c r="E164" s="5" t="s">
        <v>427</v>
      </c>
      <c r="F164" s="5" t="s">
        <v>9</v>
      </c>
      <c r="G164" s="5">
        <f t="shared" si="278"/>
        <v>33</v>
      </c>
      <c r="H164" s="5">
        <v>5</v>
      </c>
      <c r="I164" s="5"/>
      <c r="J164" s="5"/>
      <c r="K164" s="5"/>
      <c r="L164" s="5"/>
      <c r="M164" s="5"/>
      <c r="N164" s="5"/>
      <c r="O164" s="5"/>
      <c r="P164" s="5"/>
      <c r="Q164" s="5">
        <v>6</v>
      </c>
      <c r="R164" s="5"/>
      <c r="S164" s="5"/>
      <c r="T164" s="5"/>
      <c r="U164" s="5"/>
      <c r="V164" s="5"/>
      <c r="W164" s="5">
        <v>13</v>
      </c>
      <c r="X164" s="5"/>
      <c r="Y164" s="5"/>
      <c r="Z164" s="5">
        <v>1</v>
      </c>
      <c r="AA164" s="5">
        <v>1</v>
      </c>
      <c r="AB164" s="5"/>
      <c r="AC164" s="5"/>
      <c r="AD164" s="5">
        <v>12</v>
      </c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>
        <v>15</v>
      </c>
      <c r="AS164" s="5"/>
      <c r="AT164" s="5"/>
      <c r="AU164" s="5"/>
      <c r="AV164" s="5"/>
      <c r="AW164" s="5"/>
      <c r="AX164" s="5">
        <v>20</v>
      </c>
      <c r="AY164" s="5"/>
      <c r="AZ164" s="5"/>
      <c r="BA164" s="5">
        <v>2</v>
      </c>
      <c r="BB164" s="5">
        <v>20</v>
      </c>
      <c r="BC164" s="5"/>
      <c r="BD164" s="5"/>
      <c r="BE164" s="5">
        <v>25</v>
      </c>
      <c r="BF164" s="5"/>
      <c r="BG164" s="5"/>
      <c r="BH164" s="5"/>
      <c r="BI164" s="5"/>
      <c r="BJ164" s="5"/>
      <c r="BK164" s="5" t="s">
        <v>428</v>
      </c>
      <c r="BL164" s="5">
        <f t="shared" si="279"/>
        <v>82</v>
      </c>
      <c r="BM164" s="5"/>
    </row>
    <row r="165" spans="1:65" x14ac:dyDescent="0.25">
      <c r="A165" s="5" t="s">
        <v>422</v>
      </c>
      <c r="B165" s="5"/>
      <c r="C165" s="5"/>
      <c r="D165" s="5"/>
      <c r="E165" s="5" t="s">
        <v>429</v>
      </c>
      <c r="F165" s="5" t="s">
        <v>9</v>
      </c>
      <c r="G165" s="5">
        <f t="shared" si="278"/>
        <v>12</v>
      </c>
      <c r="H165" s="5">
        <v>1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>
        <v>12</v>
      </c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>
        <v>5</v>
      </c>
      <c r="BK165" s="5" t="s">
        <v>430</v>
      </c>
      <c r="BL165" s="5">
        <f t="shared" si="279"/>
        <v>5</v>
      </c>
      <c r="BM165" s="5"/>
    </row>
    <row r="166" spans="1:65" x14ac:dyDescent="0.25">
      <c r="A166" s="5" t="s">
        <v>422</v>
      </c>
      <c r="B166" s="5"/>
      <c r="C166" s="5"/>
      <c r="D166" s="5"/>
      <c r="E166" s="5" t="s">
        <v>431</v>
      </c>
      <c r="F166" s="5" t="s">
        <v>9</v>
      </c>
      <c r="G166" s="5">
        <f t="shared" si="278"/>
        <v>40</v>
      </c>
      <c r="H166" s="5">
        <v>7</v>
      </c>
      <c r="I166" s="5"/>
      <c r="J166" s="5">
        <v>2</v>
      </c>
      <c r="K166" s="5"/>
      <c r="L166" s="5"/>
      <c r="M166" s="5"/>
      <c r="N166" s="5"/>
      <c r="O166" s="5"/>
      <c r="P166" s="5"/>
      <c r="Q166" s="5">
        <v>4</v>
      </c>
      <c r="R166" s="5"/>
      <c r="S166" s="5"/>
      <c r="T166" s="5"/>
      <c r="U166" s="5"/>
      <c r="V166" s="5">
        <v>1</v>
      </c>
      <c r="W166" s="5">
        <v>13</v>
      </c>
      <c r="X166" s="5"/>
      <c r="Y166" s="5"/>
      <c r="Z166" s="5"/>
      <c r="AA166" s="5"/>
      <c r="AB166" s="5"/>
      <c r="AC166" s="5"/>
      <c r="AD166" s="5">
        <v>12</v>
      </c>
      <c r="AE166" s="5">
        <v>3</v>
      </c>
      <c r="AF166" s="5"/>
      <c r="AG166" s="5"/>
      <c r="AH166" s="5"/>
      <c r="AI166" s="5">
        <v>5</v>
      </c>
      <c r="AJ166" s="5"/>
      <c r="AK166" s="5">
        <v>30</v>
      </c>
      <c r="AL166" s="5"/>
      <c r="AM166" s="5"/>
      <c r="AN166" s="5"/>
      <c r="AO166" s="5"/>
      <c r="AP166" s="5"/>
      <c r="AQ166" s="5"/>
      <c r="AR166" s="5">
        <v>8</v>
      </c>
      <c r="AS166" s="5"/>
      <c r="AT166" s="5"/>
      <c r="AU166" s="5"/>
      <c r="AV166" s="5"/>
      <c r="AW166" s="5">
        <v>5000</v>
      </c>
      <c r="AX166" s="5">
        <v>7</v>
      </c>
      <c r="AY166" s="5"/>
      <c r="AZ166" s="5"/>
      <c r="BA166" s="5"/>
      <c r="BB166" s="5"/>
      <c r="BC166" s="5"/>
      <c r="BD166" s="5"/>
      <c r="BE166" s="5">
        <v>10</v>
      </c>
      <c r="BF166" s="5">
        <v>20</v>
      </c>
      <c r="BG166" s="5"/>
      <c r="BH166" s="5"/>
      <c r="BI166" s="5"/>
      <c r="BJ166" s="5">
        <v>3</v>
      </c>
      <c r="BK166" s="5" t="s">
        <v>432</v>
      </c>
      <c r="BL166" s="5">
        <f t="shared" si="279"/>
        <v>5078</v>
      </c>
      <c r="BM166" s="5"/>
    </row>
    <row r="167" spans="1:65" x14ac:dyDescent="0.25">
      <c r="A167" s="7" t="s">
        <v>422</v>
      </c>
      <c r="B167" s="7" t="s">
        <v>433</v>
      </c>
      <c r="C167" s="7" t="s">
        <v>434</v>
      </c>
      <c r="D167" s="15">
        <v>45894</v>
      </c>
      <c r="E167" s="7" t="s">
        <v>10</v>
      </c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>
        <f>SUM(BL162:BL166)</f>
        <v>11168</v>
      </c>
      <c r="BM167" s="7">
        <f>BL167/1000/5</f>
        <v>2.2336</v>
      </c>
    </row>
    <row r="168" spans="1:65" x14ac:dyDescent="0.25">
      <c r="A168" s="5" t="s">
        <v>435</v>
      </c>
      <c r="B168" s="5"/>
      <c r="C168" s="5"/>
      <c r="D168" s="5"/>
      <c r="E168" s="5" t="s">
        <v>436</v>
      </c>
      <c r="F168" s="5" t="s">
        <v>9</v>
      </c>
      <c r="G168" s="5">
        <f>SUM(I168:AI168)</f>
        <v>3</v>
      </c>
      <c r="H168" s="5">
        <v>3</v>
      </c>
      <c r="I168" s="5"/>
      <c r="J168" s="5">
        <v>1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>
        <v>1</v>
      </c>
      <c r="Z168" s="5"/>
      <c r="AA168" s="5"/>
      <c r="AB168" s="5"/>
      <c r="AC168" s="5"/>
      <c r="AD168" s="5"/>
      <c r="AE168" s="5"/>
      <c r="AF168" s="5"/>
      <c r="AG168" s="5"/>
      <c r="AH168" s="5"/>
      <c r="AI168" s="5">
        <v>1</v>
      </c>
      <c r="AJ168" s="5"/>
      <c r="AK168" s="5">
        <v>15</v>
      </c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>
        <v>800</v>
      </c>
      <c r="BA168" s="5"/>
      <c r="BB168" s="5"/>
      <c r="BC168" s="5"/>
      <c r="BD168" s="5"/>
      <c r="BE168" s="5"/>
      <c r="BF168" s="5"/>
      <c r="BG168" s="5"/>
      <c r="BH168" s="5"/>
      <c r="BI168" s="5"/>
      <c r="BJ168" s="5">
        <v>2</v>
      </c>
      <c r="BK168" s="5" t="s">
        <v>437</v>
      </c>
      <c r="BL168" s="5">
        <f>SUM(AJ168:BJ168)</f>
        <v>817</v>
      </c>
      <c r="BM168" s="5"/>
    </row>
    <row r="169" spans="1:65" x14ac:dyDescent="0.25">
      <c r="A169" s="7" t="s">
        <v>435</v>
      </c>
      <c r="B169" s="7" t="s">
        <v>438</v>
      </c>
      <c r="C169" s="7" t="s">
        <v>439</v>
      </c>
      <c r="D169" s="15">
        <v>45894</v>
      </c>
      <c r="E169" s="7" t="s">
        <v>10</v>
      </c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>
        <f>SUM(BL168)</f>
        <v>817</v>
      </c>
      <c r="BM169" s="7">
        <f>BL169/1000/1</f>
        <v>0.81699999999999995</v>
      </c>
    </row>
  </sheetData>
  <mergeCells count="2">
    <mergeCell ref="I1:AI1"/>
    <mergeCell ref="AJ1:BJ1"/>
  </mergeCells>
  <phoneticPr fontId="4" type="noConversion"/>
  <pageMargins left="0.7" right="0.7" top="0.75" bottom="0.75" header="0.3" footer="0.3"/>
  <pageSetup paperSize="9" orientation="portrait" r:id="rId1"/>
  <ignoredErrors>
    <ignoredError sqref="Q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all replicates</vt:lpstr>
      <vt:lpstr>average</vt:lpstr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Lechu</dc:creator>
  <cp:lastModifiedBy>Użytkownik systemu Windows</cp:lastModifiedBy>
  <cp:lastPrinted>2025-11-10T13:28:34Z</cp:lastPrinted>
  <dcterms:created xsi:type="dcterms:W3CDTF">2024-11-16T10:31:55Z</dcterms:created>
  <dcterms:modified xsi:type="dcterms:W3CDTF">2025-12-22T07:50:36Z</dcterms:modified>
</cp:coreProperties>
</file>